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defaultThemeVersion="124226"/>
  <xr:revisionPtr revIDLastSave="0" documentId="13_ncr:1_{A3C7A17D-1917-4D87-93C6-AAA5B6E9A99E}" xr6:coauthVersionLast="47" xr6:coauthVersionMax="47" xr10:uidLastSave="{00000000-0000-0000-0000-000000000000}"/>
  <bookViews>
    <workbookView xWindow="28680" yWindow="-120" windowWidth="29040" windowHeight="15840" tabRatio="488" activeTab="1" xr2:uid="{00000000-000D-0000-FFFF-FFFF00000000}"/>
  </bookViews>
  <sheets>
    <sheet name="Deckblatt" sheetId="6" r:id="rId1"/>
    <sheet name="Auditorenangaben GIB20" sheetId="1" r:id="rId2"/>
  </sheets>
  <definedNames>
    <definedName name="_xlnm.Print_Area" localSheetId="0">Deckblatt!$A$1:$H$45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03" i="1" l="1"/>
  <c r="E242" i="1"/>
  <c r="E106" i="1"/>
  <c r="D266" i="1"/>
  <c r="D174" i="1"/>
  <c r="D153" i="1"/>
  <c r="D128" i="1"/>
  <c r="D45" i="1"/>
  <c r="F185" i="1" s="1"/>
  <c r="D42" i="1"/>
  <c r="F126" i="1"/>
  <c r="F98" i="1"/>
  <c r="F69" i="1"/>
  <c r="F31" i="1"/>
  <c r="D280" i="1" l="1"/>
  <c r="D176" i="1"/>
  <c r="D163" i="1"/>
  <c r="D115" i="1"/>
  <c r="D135" i="1"/>
  <c r="D269" i="1"/>
  <c r="D330" i="1" l="1"/>
  <c r="D328" i="1"/>
  <c r="D327" i="1"/>
  <c r="D292" i="1" l="1"/>
  <c r="D278" i="1"/>
  <c r="D145" i="1"/>
  <c r="D94" i="1"/>
  <c r="D54" i="1"/>
  <c r="D339" i="1" l="1"/>
  <c r="D341" i="1"/>
  <c r="D336" i="1"/>
  <c r="D335" i="1"/>
  <c r="D332" i="1"/>
  <c r="D323" i="1"/>
  <c r="D322" i="1"/>
  <c r="D320" i="1"/>
  <c r="D319" i="1"/>
  <c r="D316" i="1"/>
  <c r="D314" i="1"/>
  <c r="D313" i="1"/>
  <c r="D312" i="1"/>
  <c r="D311" i="1"/>
  <c r="D310" i="1"/>
  <c r="D309" i="1"/>
  <c r="D306" i="1"/>
  <c r="D302" i="1"/>
  <c r="D300" i="1"/>
  <c r="D297" i="1"/>
  <c r="D295" i="1"/>
  <c r="D290" i="1"/>
  <c r="D288" i="1"/>
  <c r="D285" i="1"/>
  <c r="D282" i="1"/>
  <c r="D279" i="1"/>
  <c r="D277" i="1"/>
  <c r="D273" i="1"/>
  <c r="D264" i="1"/>
  <c r="D263" i="1"/>
  <c r="D262" i="1"/>
  <c r="D261" i="1"/>
  <c r="D260" i="1"/>
  <c r="D259" i="1"/>
  <c r="D256" i="1"/>
  <c r="D254" i="1"/>
  <c r="D251" i="1"/>
  <c r="D248" i="1"/>
  <c r="D247" i="1"/>
  <c r="D246" i="1"/>
  <c r="D241" i="1"/>
  <c r="D223" i="1"/>
  <c r="D239" i="1"/>
  <c r="D235" i="1"/>
  <c r="D236" i="1"/>
  <c r="D233" i="1"/>
  <c r="D232" i="1"/>
  <c r="D231" i="1"/>
  <c r="D230" i="1"/>
  <c r="D228" i="1"/>
  <c r="D226" i="1"/>
  <c r="D227" i="1"/>
  <c r="D225" i="1"/>
  <c r="D222" i="1"/>
  <c r="D221" i="1"/>
  <c r="D220" i="1"/>
  <c r="D219" i="1"/>
  <c r="D216" i="1"/>
  <c r="D213" i="1"/>
  <c r="D212" i="1"/>
  <c r="D211" i="1"/>
  <c r="D210" i="1"/>
  <c r="D207" i="1"/>
  <c r="D206" i="1"/>
  <c r="D204" i="1"/>
  <c r="D203" i="1"/>
  <c r="D200" i="1"/>
  <c r="D199" i="1"/>
  <c r="D197" i="1"/>
  <c r="D195" i="1"/>
  <c r="D193" i="1"/>
  <c r="D189" i="1"/>
  <c r="D188" i="1"/>
  <c r="D184" i="1"/>
  <c r="D183" i="1"/>
  <c r="D182" i="1"/>
  <c r="D181" i="1"/>
  <c r="D180" i="1"/>
  <c r="D179" i="1"/>
  <c r="D172" i="1"/>
  <c r="D171" i="1"/>
  <c r="D170" i="1"/>
  <c r="D168" i="1"/>
  <c r="D166" i="1"/>
  <c r="D161" i="1"/>
  <c r="D160" i="1"/>
  <c r="D158" i="1"/>
  <c r="D156" i="1"/>
  <c r="D151" i="1"/>
  <c r="D149" i="1"/>
  <c r="D147" i="1"/>
  <c r="D142" i="1"/>
  <c r="D126" i="1"/>
  <c r="D98" i="1"/>
  <c r="D138" i="1"/>
  <c r="D132" i="1"/>
  <c r="D125" i="1"/>
  <c r="D124" i="1"/>
  <c r="D123" i="1"/>
  <c r="D120" i="1"/>
  <c r="D118" i="1"/>
  <c r="D113" i="1"/>
  <c r="D110" i="1"/>
  <c r="D82" i="1"/>
  <c r="D105" i="1"/>
  <c r="D102" i="1"/>
  <c r="D97" i="1"/>
  <c r="D96" i="1"/>
  <c r="D95" i="1"/>
  <c r="D91" i="1"/>
  <c r="D89" i="1"/>
  <c r="D86" i="1"/>
  <c r="D85" i="1"/>
  <c r="D81" i="1"/>
  <c r="D69" i="1"/>
  <c r="D76" i="1"/>
  <c r="D73" i="1"/>
  <c r="D68" i="1"/>
  <c r="D67" i="1"/>
  <c r="D66" i="1"/>
  <c r="D65" i="1"/>
  <c r="D62" i="1"/>
  <c r="D60" i="1"/>
  <c r="D57" i="1"/>
  <c r="D52" i="1"/>
  <c r="D31" i="1"/>
  <c r="D47" i="1"/>
  <c r="D185" i="1" s="1"/>
  <c r="E139" i="1" s="1"/>
  <c r="D40" i="1"/>
  <c r="D38" i="1"/>
  <c r="D34" i="1"/>
  <c r="D30" i="1"/>
  <c r="D29" i="1"/>
  <c r="D28" i="1"/>
  <c r="D27" i="1"/>
  <c r="D24" i="1"/>
  <c r="D22" i="1"/>
  <c r="D19" i="1"/>
  <c r="D16" i="1"/>
  <c r="D14" i="1"/>
  <c r="E10" i="1" l="1"/>
  <c r="E48" i="1"/>
  <c r="E274" i="1"/>
  <c r="E77" i="1"/>
  <c r="H77" i="1" s="1"/>
  <c r="H106" i="1"/>
  <c r="H48" i="1"/>
  <c r="E190" i="1"/>
  <c r="H190" i="1" s="1"/>
  <c r="H274" i="1"/>
  <c r="J106" i="1" l="1"/>
  <c r="L3" i="1" s="1"/>
  <c r="G12" i="6" s="1"/>
  <c r="H139" i="1"/>
  <c r="J242" i="1"/>
  <c r="L4" i="1" s="1"/>
  <c r="G13" i="6" s="1"/>
  <c r="H242" i="1"/>
  <c r="H303" i="1"/>
  <c r="H10" i="1"/>
  <c r="J10" i="1"/>
  <c r="K10" i="1" l="1"/>
  <c r="L5" i="1" s="1"/>
  <c r="F15" i="6" s="1"/>
  <c r="F17" i="6" s="1"/>
  <c r="L2" i="1"/>
  <c r="G11" i="6" s="1"/>
</calcChain>
</file>

<file path=xl/sharedStrings.xml><?xml version="1.0" encoding="utf-8"?>
<sst xmlns="http://schemas.openxmlformats.org/spreadsheetml/2006/main" count="550" uniqueCount="388">
  <si>
    <t>Klimaschutz und Energie</t>
  </si>
  <si>
    <t>Plan</t>
  </si>
  <si>
    <t>2.1</t>
  </si>
  <si>
    <t xml:space="preserve"> 3.1</t>
  </si>
  <si>
    <t>Bewertung der Performance</t>
  </si>
  <si>
    <t xml:space="preserve">Wasser </t>
  </si>
  <si>
    <t>Wertstoffmanagement</t>
  </si>
  <si>
    <t>Betriebskosten</t>
  </si>
  <si>
    <t>Innenraumkomfort</t>
  </si>
  <si>
    <t>Mobilität</t>
  </si>
  <si>
    <t>Fußgänger</t>
  </si>
  <si>
    <t>Radverkehr</t>
  </si>
  <si>
    <t>Abstellanlagen</t>
  </si>
  <si>
    <t>Öffentliche Verkehrsmittel</t>
  </si>
  <si>
    <t>ÖPNV Erschließungsqualität</t>
  </si>
  <si>
    <t>ÖPNV Angebote</t>
  </si>
  <si>
    <t>Motorisierter Individualverkehr</t>
  </si>
  <si>
    <t>Sharing Angebote</t>
  </si>
  <si>
    <t>Fahrzeugsharing und Fahrgemeinschaften</t>
  </si>
  <si>
    <t>1.</t>
  </si>
  <si>
    <t>Gebäudezustand</t>
  </si>
  <si>
    <t>1.1</t>
  </si>
  <si>
    <t>1.2.</t>
  </si>
  <si>
    <t>1.3.</t>
  </si>
  <si>
    <t>2.</t>
  </si>
  <si>
    <t>Nutzerbedürfnisse</t>
  </si>
  <si>
    <t>2.2.</t>
  </si>
  <si>
    <t>2.3.</t>
  </si>
  <si>
    <t>3.</t>
  </si>
  <si>
    <t>3.2.</t>
  </si>
  <si>
    <t>3.3.</t>
  </si>
  <si>
    <t>4.</t>
  </si>
  <si>
    <t>5.</t>
  </si>
  <si>
    <t>Maßnahmen- und Finanzplan</t>
  </si>
  <si>
    <t>Beschaffung und Bewirtschaftung</t>
  </si>
  <si>
    <t>Instandhaltung und Ausbau</t>
  </si>
  <si>
    <t>1.4.</t>
  </si>
  <si>
    <t>Nachhaltige Bewirtschaftung</t>
  </si>
  <si>
    <t>Kommunikation</t>
  </si>
  <si>
    <t>Nutzerangebote</t>
  </si>
  <si>
    <t>Gesundheit und Wohlbefinden</t>
  </si>
  <si>
    <t>2.1.</t>
  </si>
  <si>
    <t>3.1.</t>
  </si>
  <si>
    <t>4.1.</t>
  </si>
  <si>
    <t>5.1.</t>
  </si>
  <si>
    <t>6.</t>
  </si>
  <si>
    <t>6.1.</t>
  </si>
  <si>
    <t>6.2.</t>
  </si>
  <si>
    <t>7.</t>
  </si>
  <si>
    <t>7.1.</t>
  </si>
  <si>
    <t xml:space="preserve">4. </t>
  </si>
  <si>
    <t xml:space="preserve">5. </t>
  </si>
  <si>
    <t>5.2.</t>
  </si>
  <si>
    <t>5.3.</t>
  </si>
  <si>
    <t>Mietermanagement und Marktfähigkeit</t>
  </si>
  <si>
    <t xml:space="preserve">3.1. </t>
  </si>
  <si>
    <t>Gefährdungsstufen am Standort</t>
  </si>
  <si>
    <t>Bauabfälle</t>
  </si>
  <si>
    <t>Richtlinie zur Bewirtschaftung</t>
  </si>
  <si>
    <t xml:space="preserve">3.2. </t>
  </si>
  <si>
    <t>Umweltrisken am Standort</t>
  </si>
  <si>
    <t>Nutzerzufriedenheit</t>
  </si>
  <si>
    <t>Risikomanagement und Werterhalt</t>
  </si>
  <si>
    <t>Teil 1: Management</t>
  </si>
  <si>
    <t>Do</t>
  </si>
  <si>
    <t>Erfassung der Restmüllmengen und des Recyclinganteils (Ist-Wert)</t>
  </si>
  <si>
    <t xml:space="preserve">3. </t>
  </si>
  <si>
    <t>Check</t>
  </si>
  <si>
    <t>Messdatenanalyse</t>
  </si>
  <si>
    <t>Umsetzung der Verbesserungsmaßnahmen</t>
  </si>
  <si>
    <t>Act:</t>
  </si>
  <si>
    <t xml:space="preserve"> Maßnahmen zur Optimierung des Betriebs</t>
  </si>
  <si>
    <t>Act</t>
  </si>
  <si>
    <t>Geschlossener Wertstoffkreislauf</t>
  </si>
  <si>
    <t>Teil 2: Performance</t>
  </si>
  <si>
    <t xml:space="preserve">Zielerreichung </t>
  </si>
  <si>
    <t xml:space="preserve">Der Zielwert für die Restmüllmenge wird erfüllt. </t>
  </si>
  <si>
    <t>1.1.</t>
  </si>
  <si>
    <t>Zielvereinbarung</t>
  </si>
  <si>
    <t>Erfassung der Verbrauchsdaten (Ist-Wert)</t>
  </si>
  <si>
    <t>AGENDA 2030 BONUS</t>
  </si>
  <si>
    <t>Vereinbarung zur Datenbereitstellung</t>
  </si>
  <si>
    <t>Zielerreichung</t>
  </si>
  <si>
    <t xml:space="preserve">Plan: </t>
  </si>
  <si>
    <t>Zielvereinbarung (Soll-Wert)</t>
  </si>
  <si>
    <t>Ambition der Zielsetzung</t>
  </si>
  <si>
    <t xml:space="preserve">Do: </t>
  </si>
  <si>
    <t>Check:</t>
  </si>
  <si>
    <t>Maßnahmen zur Optimierung des Betriebs</t>
  </si>
  <si>
    <t>Ökobilanz der Konstruktion</t>
  </si>
  <si>
    <t>Berechnung der Treibhausgasemissionen der Gebäudekonstruktion über den Lebenszyklus gemäß „Rahmenwerk für klimaneutrale Gebäude und Standorte“ (Bilanzrahmen Konstruktion)</t>
  </si>
  <si>
    <t>Interne Zielerreichung</t>
  </si>
  <si>
    <t>Externer Zielwert: Benchmarking</t>
  </si>
  <si>
    <t>Benutzerkomfort am Gebäude</t>
  </si>
  <si>
    <t>Nutzerkomfort:</t>
  </si>
  <si>
    <t>Förderung alternativer Antriebstechnologien</t>
  </si>
  <si>
    <t>Mobilität am Gebäude</t>
  </si>
  <si>
    <t xml:space="preserve">Nutzerkommunikation </t>
  </si>
  <si>
    <t xml:space="preserve">Familienfreundlichkeit </t>
  </si>
  <si>
    <t>Barrierefreiheit</t>
  </si>
  <si>
    <t>Voraussetzung zur barrierefreien Gebäudenutzung</t>
  </si>
  <si>
    <t>Grad der Barrierefreiheit</t>
  </si>
  <si>
    <t xml:space="preserve">Gesundheitsangebote </t>
  </si>
  <si>
    <t xml:space="preserve">4.2. </t>
  </si>
  <si>
    <t xml:space="preserve">Aufenthaltsqualität </t>
  </si>
  <si>
    <t>Nichtraucherschutz</t>
  </si>
  <si>
    <t xml:space="preserve">Erfassung der Messdaten und Nutzerinformationen </t>
  </si>
  <si>
    <t>Datenanalyse</t>
  </si>
  <si>
    <t>5.4.</t>
  </si>
  <si>
    <t>Messung Komfortparameter</t>
  </si>
  <si>
    <t xml:space="preserve">6.1. </t>
  </si>
  <si>
    <t>Schad- und Risikostoffe</t>
  </si>
  <si>
    <t xml:space="preserve">Verantwortungsbewusste Ressourcengewinnung und Sekundärrohstoffe </t>
  </si>
  <si>
    <t xml:space="preserve">Rückbau- und Recyclingfreundlichkeit </t>
  </si>
  <si>
    <t xml:space="preserve">Richtlinie zur Auswahl von Lieferanten und Dienstleistern </t>
  </si>
  <si>
    <t>Biodiversität</t>
  </si>
  <si>
    <t>Richtlinie zur Biodiversität</t>
  </si>
  <si>
    <t>Technisches Monitoring</t>
  </si>
  <si>
    <t>Richtlinie zu Technischem Monitoring</t>
  </si>
  <si>
    <t>Die Richtlinie beinhaltet Beschreibung notwendiger Leistungen</t>
  </si>
  <si>
    <t>Umsetzung der Richtlinien</t>
  </si>
  <si>
    <t>Umsetzung der Richtlinien zu Instandhaltung und Ausbau</t>
  </si>
  <si>
    <t>Umsetzung der Richtlinie zur nachhaltigen Bewirtschaftung</t>
  </si>
  <si>
    <t>Umsetzung der Richtlinie zur Biodiversität</t>
  </si>
  <si>
    <t>Ökobilanzen bei Ausbau- und Instandhaltungsmaßnahmen</t>
  </si>
  <si>
    <t xml:space="preserve">Gebäudebegehung </t>
  </si>
  <si>
    <t>Gewährleistungs-/Wartungsmanagement</t>
  </si>
  <si>
    <t xml:space="preserve">Nutzerbefragung </t>
  </si>
  <si>
    <t xml:space="preserve">Beschwerdemanagement </t>
  </si>
  <si>
    <t>Folgen des Klimawandels am Standort</t>
  </si>
  <si>
    <t>Anpassungen zu Folgen des Klimawandels</t>
  </si>
  <si>
    <t>Erfassung der Kosten (Ist-Wert)</t>
  </si>
  <si>
    <t>Kostenanalyse</t>
  </si>
  <si>
    <t>Kostenneutralität</t>
  </si>
  <si>
    <t xml:space="preserve">Objektdokumentation </t>
  </si>
  <si>
    <t>Umsetzung der Richtlinie zum Technischen Monitoring</t>
  </si>
  <si>
    <t>Erstellung Maßnahmen-und Finanzplan</t>
  </si>
  <si>
    <t xml:space="preserve">Nutzerinteraktion </t>
  </si>
  <si>
    <t>Klimaneutralität</t>
  </si>
  <si>
    <t>Eine Datenanalyse wurde durchgeführt (5P)</t>
  </si>
  <si>
    <t>Die Zielvereinbarung basiert auf einem Zielwert der intern vereinbart wurde. (5P)
ODER
Die Zielvereinbarung basiert auf einem Zielwert entweder auf Datengrundlage mehrerer vergleichbarer Gebäude oder auf Datengrundlage eines technisch innovativen Vorbildgebäudes ermittelt wurde. (10P)</t>
  </si>
  <si>
    <t>Maßnahmen aus Fachkenntnis sowie durch Dialog der Akteuren untereinander in regelmäßig tagenden Versammlungen ermittelt (10P)</t>
  </si>
  <si>
    <t>Maßnahmen aus Berechnungsmodellen (5P)</t>
  </si>
  <si>
    <t>Maßnahmen zur Grauwasser-/Regenwassernutzung umgesetzt (5P)</t>
  </si>
  <si>
    <t>Der vereinbarte Zielwert für den Jahres-Trinkwasserverbrauch wird erfüllt. (10P)</t>
  </si>
  <si>
    <t>Die Zielvereinbarung für die Jahres-Restmüllmenge basiert auf einem Zielwert der intern vereinbart wurde (5P)
ODER
Die Zielvereinbarung für die Jahres-Restmüllmenge basiert entweder auf Datengrundlage mehrerer vergleichbarer Gebäude oder auf Datengrundlage eines technisch innovativen Vorbildgebäudes ermittelt wurde. (10P)</t>
  </si>
  <si>
    <t>Zusätzlich ist ein Zielwert für die Fraktionierung und den Recyclinganteil vereinbart (5P)</t>
  </si>
  <si>
    <t>Eine Datenanalyse wurde durchgeführt. (5P)</t>
  </si>
  <si>
    <t>Es besteht ein geschlossener Wertstoffkreislauf im Gebäudebetrieb mit einer Recyclingrate von 100%, d.h. es werden keine Abfälle zur Entsorgung erzeugt. (10P)</t>
  </si>
  <si>
    <t>Die Zielvereinbarung der Betriebskosten basiert auf einem Zielwert der intern vereinbart wurde (10P)
ODER
entweder auf Datengrundlage mehrerer vergleichbarer Gebäude oder auf Datengrundlage eines technisch innovativen Vorbildgebäudes oder auf Basis externen Benchmarking-Daten vereinbart wurde (15P)</t>
  </si>
  <si>
    <t>1.Kostenebene (5P)
ODER
2 Kostenebenen (10P)
ODER
3 Kostenebenen (15P)</t>
  </si>
  <si>
    <t>Eine Kostenanalyse wird durchgeführt (5P)</t>
  </si>
  <si>
    <t>Maßnahmen aus Fachkenntnis sowie durch Austausch der betroffenen Akteure in regelmäßig tagenden Versammlungen (10P)</t>
  </si>
  <si>
    <t>Maßnahmen aus Berechnungsmodellen mit Standardeinstellungen (10P)
ODER
Maßnahmen aus Berechnungsmodellen mit Anpassungen an tatsächlichen Betrieb (15P)</t>
  </si>
  <si>
    <t>Der Zielwert für die Betriebskosten wird erfüllt. (10P)</t>
  </si>
  <si>
    <t>Die Betriebskosten-Performance wird zusätzlich nach einem externen Zielwert bewertet. Für die verbrauchsgebundenen Nutzungskostenarten (Wärme- und Stromkosten) ist eine nutzungs- und witterungsbedinge Korrektur durchzuführen. 
Der externe Zielwert wird unterschritten (10P)</t>
  </si>
  <si>
    <t>Gebäudebegehung zur Identifizierung von Mängeln und Risiken in folgenden fünf Bereichen:
(1) bautechnischer Zustand des Gebäudes,(2) energetischer Zustand von Gebäude und technischen Systemen, (3) brandschutztechnischer Zustand, (4) Schadstoffe im Gebäude und (5) Kältemitteleinsatz
Protokollierte Begehungen zu zwei Bereichen (7,5P)
ODER
Protokollierte Begehungen zu drei Bereichen (10P)
ODER
Protokollierte Begehungen zu vier Bereichen (12,5P)
ODER
Protokollierte Begehungen zu fünf Bereichen (15P)</t>
  </si>
  <si>
    <t>Nutzerbefragungen werden durchgeführt (7P)</t>
  </si>
  <si>
    <t>Grundlegendes Beschwerdemanagement ist vorhanden (4P)
ODER
Umfassendes Beschwerdemanagement ist vorhanden (8P)</t>
  </si>
  <si>
    <t>Erfassung der Leerstandsquote (5P)</t>
  </si>
  <si>
    <t>Erfassung der Personenbelegung (5P)</t>
  </si>
  <si>
    <t>Kompensationsmaßnahme geplant (2P)
ODER
Kompensationsmaßnahme bereits umgesetzt oder keine Umweltrisiken mit mittlerer und hoher Einstufung vorhanden (4P)</t>
  </si>
  <si>
    <t>Gefährdungsstufe Luftqualität (2P)</t>
  </si>
  <si>
    <t>Gefährdungsstufe Radon (2P)</t>
  </si>
  <si>
    <t>Gefährdungsstufe Außenlärm (2P)</t>
  </si>
  <si>
    <t>Städtebau/ Quartier (2P)</t>
  </si>
  <si>
    <t>Gebäudeenergie (6P)</t>
  </si>
  <si>
    <t>Nutzerenergie (6P)</t>
  </si>
  <si>
    <t>Versorgungssysteme (6P)</t>
  </si>
  <si>
    <t>Erneuerbare Energie (10P)</t>
  </si>
  <si>
    <t>Durchführung Potentialanalyse und Erstellung Klimaschutzfahrplan</t>
  </si>
  <si>
    <t>Potentialanalyse und Klimaschutzfahrplan</t>
  </si>
  <si>
    <t>Klimaschutzfahrplan wurde erstellt (10P)</t>
  </si>
  <si>
    <t>Alternativ: Ein klimaneutraler Gebäudebetrieb liegt vor.  (40P)</t>
  </si>
  <si>
    <t xml:space="preserve">
Zusätzlich wird ein Finanzplan erstellt (5P)</t>
  </si>
  <si>
    <t>Die Richtlinie beinhaltet die Umsetzung von  Anforderungen für alle Instandhaltungs- und Ausbaumaßnahmen mit 
Grundanforderungen (entspricht Qualitätsstufe 1 der Kriterienmatrix) (2P)
ODER
Moderate Anforderungen (entspricht Qualitätsstufe 2 der Kriterienmatrix) (4P)
ODER
Hohe Anforderungen (entspricht Qualitätsstufe 3 der Kriterienmatrix) (6P)
ODER
Sehr hohe Anforderungen (entspricht Qualitätsstufe 4 der Kriterienmatrix) (8P)</t>
  </si>
  <si>
    <t>Die Richtlinie beinhaltet die Umsetzung  der Anforderungen für mittlere bis größere Instandhaltungs- und Ausbaumaßnahmen gemäß für eine recyclingfreundliche Baustoffauswahl entsprechend Qualitätsstufe 2 oder CE Bonus und eine rückbaufreundliche Baustoffkonstruktion  entsprechend Qualitätsstufe 2 sowie einer aussagekräftigen Dokumentation der umgesetzten Maßnahmen (6P)</t>
  </si>
  <si>
    <t>Die Richtlinie beinhaltet die Erfüllung von Anforderungen an Vor-Ort-Recycling bzw. Wiederverwendungsmengen  (4P)</t>
  </si>
  <si>
    <t>Die Richtlinie beinhaltet Anforderungen an Effizienz von Elektroprodukten  (4P)</t>
  </si>
  <si>
    <t>Die Richtlinie beinhaltet Anforderungen an nachhaltige Reinigung  (4P)</t>
  </si>
  <si>
    <t>Die Richtlinie beinhaltet Anforderungen an Nachhaltigkeitsaspekte bei Auswahl von Lieferanten und Dienstleistern (4P)</t>
  </si>
  <si>
    <t>Die Richtlinie beinhaltet Anforderungen an bevorzugte Auswahl lokaler Anbieter bei Lieferanten und Dienstleistern  (4P)</t>
  </si>
  <si>
    <t>Die Richtlinie beinhaltet Anforderungen an den Umgang mit invasiven Pflanzenarten (4P)</t>
  </si>
  <si>
    <t>Die Richtlinie beinhaltet Anforderungen an Förderung und Schutz heimischer Tierarten (4P)</t>
  </si>
  <si>
    <t>Die Richtlinie beinhaltet Anforderungen an Begrünung von Fassade und Dachflächen (4P)</t>
  </si>
  <si>
    <t>Die Richtlinie beinhaltet Anforderungen an den Unterhaltungspflege-Vertrag zum Erhalt des funktionsfähigen Zustandes und der ökologischen Qualität (4P)</t>
  </si>
  <si>
    <t>Im vergangenen Turnus wurde bei allen Instandhaltungen und Ausbauten die Richtlinie umgesetzt und eingehalten für Schad-&amp; Risikostoffe (2P)</t>
  </si>
  <si>
    <t>Im vergangenen Turnus wurde bei allen Instandhaltungen und Ausbauten die Richtlinie umgesetzt und eingehalten für verantwortungsbewusste Ressourcengewinnung und Sekundärstoffe (2P)</t>
  </si>
  <si>
    <t>Im vergangenen Turnus wurde bei allen Instandhaltungen und Ausbauten die Richtlinie umgesetzt und eingehalten für Rückbau- und Recyclingfreundlichkeit (2P)</t>
  </si>
  <si>
    <t>Im vergangenen Turnus wurde bei allen Instandhaltungen und Ausbauten die Richtlinie umgesetzt und eingehalten für Bauabfälle (2P)</t>
  </si>
  <si>
    <t>Alternativ: Keine Instandhaltungs- und/oder Ausbaumaßnahmen durchgeführt.  (8P)</t>
  </si>
  <si>
    <t>Im vergangenen Turnus wurden die Richtlinien zur nachhaltigen Bewirtschaftung umgesetzt und eingehalten: Anforderungen an die Elektroeffizienz beim Einkauf von Elektroprodukten (3P)</t>
  </si>
  <si>
    <t>Im vergangenen Turnus wurden die Richtlinien zur nachhaltigen Bewirtschaftung umgesetzt und eingehalten für Anforderungen an die Auswahl nachhaltiger Reinigungsmittel  (3P)</t>
  </si>
  <si>
    <t>Im vergangenen Turnus wurden die Richtlinien zur nachhaltigen Bewirtschaftung umgesetzt und eingehalten für Anforderungen an Sozialstandards und Nachhaltigkeitsaspekte bei Auswahl von Lieferanten und Dienstleistern  (3P)</t>
  </si>
  <si>
    <t>Im vergangenen Turnus wurden die Richtlinien zur nachhaltigen Bewirtschaftung umgesetzt und eingehalten für Anforderungen an Lokalität von Lieferanten und Dienstleistern  (3P)</t>
  </si>
  <si>
    <t>Im vergangenen Turnus wurde die Richtlinie zur Biodiversität umgesetzt und eingehalten: Anforderungen an invasive Pflanzenarten  (3P)</t>
  </si>
  <si>
    <t>Im vergangenen Turnus wurde die Richtlinie zur Biodiversität umgesetzt und eingehalten: Förderung und Schutz heimischer Tierarten  (3P)</t>
  </si>
  <si>
    <t>Im vergangenen Turnus wurde die Richtlinie zur Biodiversität umgesetzt und eingehalten: Begrüung von Fassade und Dachflächen  (3P)</t>
  </si>
  <si>
    <t>Im vergangenen Turnus wurde die Richtlinie zur Biodiversität umgesetzt und eingehalten: Erhalt des funktionsfähigen Zustandes und der ökologischen Qualität durch Unterhaltungspflege-Vertrag  (3P)</t>
  </si>
  <si>
    <t>Im vergangenen Turnus wurde die Richtlinie umgesetzt und eingehalten: Technischen Monitorings für Anlagen die im Rahmen von Instandhaltungs- und Ausbaumaßnahmen neu eingebracht werden.  (2P)</t>
  </si>
  <si>
    <t>Im vergangenen Turnus wurde die Richtlinie umgesetzt und eingehalten:Technischen Monitoring auch für bestehende Anlagen, die wesentlichen Einfluss auf den Energieverbrauch des Gebäudes haben. (2P)</t>
  </si>
  <si>
    <t>Bei umfangreichen Ausbau-und Instandhaltungsmaßnahmen werden für alternative Ausführungsvarianten Ökobilanzberechnungen zur Auswahl der bevorzugten Ausführung durchgeführt.  (5P)</t>
  </si>
  <si>
    <t>Die Zielvereinbarung basiert auf Zielwerten die intern vereinbart wurde. (15P)
ODER: 
Die Zielvereinbarung basiert auf Zielwerten die entweder auf Datengrundlage mehrerer vergleichbarer Gebäude oder auf Datengrundlage eines technisch innovativen Vorbildgebäudes ermittelt wurden (20P)</t>
  </si>
  <si>
    <t>Zusätzlich liegt eine Zielvereinbarung vor für Befragung zur Nutzerzufriedenheit (5P)</t>
  </si>
  <si>
    <t>Zusätzlich liegt eine Zielvereinbarung vor für Beschwerdemanagement (5P)</t>
  </si>
  <si>
    <t>Eine Datenanalyse wurde durchgeführt (10P)</t>
  </si>
  <si>
    <t>Maßnahmen aus Fachkenntnis sowie durch Dialog der Akteure untereinander in regelmäßig tagenden Versammlungen ermittelt. (5P)</t>
  </si>
  <si>
    <t>Maßnahmen aus Nutzerbefragung oder/und Beschwerdemanagement ermittelt. (5P)</t>
  </si>
  <si>
    <t>Maßnahmen aus Berechnungsmodellen mit Standardeinstellungen ermittelt (5P)
ODER
Maßnahmen aus Berechnungsmodellen mit Anpassungen an tatsächlichen Betrieb ermittelt. (10P)</t>
  </si>
  <si>
    <t>Maßnahmen aus Technischem Monitoring ermittelt. (5P)</t>
  </si>
  <si>
    <t>Verbesserungsmaßnahmen unter gleichzeitiger Gegenüberstellung ökologischer, ökonomischer und sozialer Aspekte ausgewertet und ausgewählt. (5P)</t>
  </si>
  <si>
    <t>Der vereinbarte Zielwert für Innenraumkomfort wurde erfüllt.  (10P)
Alternativ:
Der vereinbarte Zielwert für Befragung zur Nutzerzufreidenheit wurde erfüllt.   (5P)
Der vereinbarte Zielwert für Beschwerdemanagement wurde erfüllt (5P)</t>
  </si>
  <si>
    <t>Auf der Ausbaufläche oder in den angrenzenden Zonen werden Personen nicht durch rauchende Personen beeinträchtigt. Auf den umliegenden außenliegenden Flächen führen angemessene Maßnahmen dazu, dass Zigarettenrauch nicht in das Gebäude eindringen kann.(5P)</t>
  </si>
  <si>
    <t>Aufenthaltsqualität im Innen- oder Außenbereich durch ein Angebot (10P)
ODER
Aufenthaltsqualität im Innen- oder Außenbereich durch zwei oder mehr Angebote (15P)</t>
  </si>
  <si>
    <t>Förderung der Gesundheit durch ein Angebot (10P)
ODER
Förderung der Gesundheit durch zwei oder mehr Angebote  (15P)</t>
  </si>
  <si>
    <t>Förderung der Familienfreundlichkeit durch ein Angebot  (10P)
ODER
Förderung der Familienfreundlichkeit durch zwei oder mehr Angebote  (15P)</t>
  </si>
  <si>
    <t>Förderung der Nutzerinteraktion durch eine Maßnahme (10P)
ODER
Förderung der Nutzerinteraktion durch zwei oder mehr Maßnahmenv (15P)</t>
  </si>
  <si>
    <t>Förderprogramme für den ÖPNV für Nutzer vorhanden  (15P)</t>
  </si>
  <si>
    <t>Sharing-Angebot (Car-, Roller-, Bike-Sharing, etc.) in unmittelbarer Nähe (max. 350m) des Gebäudes (Kommerzielles/ Privates Sharing)  vorhanden  (10P)</t>
  </si>
  <si>
    <t>Programme zur Förderung von Fahrgemeinschaften werden unterstützt  (10P)</t>
  </si>
  <si>
    <t>Die lokale Strategie und Zielsetzung der Stadt, der Region oder des Landes zur Aufteilung der Transportmittel (Modal Split) in dem sich die Immobilie befindet wird im Gebäude umgesetzt.   (10P)</t>
  </si>
  <si>
    <t>Takt des ÖPNV (max. 10 Minuten)  (10P)</t>
  </si>
  <si>
    <t>Entfernung zur nächsten Haltestelle (max 350m Luftlinie)  (10P)</t>
  </si>
  <si>
    <t>Ladestationen für Fahrräder vorhanden  (10P)</t>
  </si>
  <si>
    <t>Abstellräume für Mobilitätshilfsmittel (z.B. Rollatoren, Kinderwägen, Elektroroller, etc.)  (5P)</t>
  </si>
  <si>
    <t>Abstellanlagen gut zugänglich am / im Gebäude vorhanden  (5P)</t>
  </si>
  <si>
    <t>Diebstahl- und Vandalismussicherheit an der Fahrradabstellanlage/-stellplätze vorhanden  (5P)</t>
  </si>
  <si>
    <t>Wartungseinrichtungen vorhanden  (5P)</t>
  </si>
  <si>
    <t>Wetterschutz der Abstellanlage/ -plätze vorhanden (min. 80%)  (5P)</t>
  </si>
  <si>
    <t>Beleuchtung der Abstellanlage /-plätze vorhanden (min. 80%)  (5P)</t>
  </si>
  <si>
    <t>Angebote zur Steigerung des Nutzerkomforts vorhanden  (5P)</t>
  </si>
  <si>
    <t>Lageplan mit Verortung der Haltestellen (alternativ Wegebeschilderung) und Fahrgastinformationen (Aushang oder digitale Anzeige) im Gebäude vorhanden  (5P)</t>
  </si>
  <si>
    <t>Tankstellen für alternativ angetriebene Fahrzeuge/ regenerative Treibstoffe, etc. im direkten Umfeld des Gebäudes (max. 5 Minuten Fahrzeit) vorhanden  (5P)</t>
  </si>
  <si>
    <t>Vertragsnummer</t>
  </si>
  <si>
    <t>Projektname</t>
  </si>
  <si>
    <t>Antragsteller</t>
  </si>
  <si>
    <t>DGNB Auditor</t>
  </si>
  <si>
    <t>Datum</t>
  </si>
  <si>
    <t>Themenfeld</t>
  </si>
  <si>
    <t>Gewichtung im System</t>
  </si>
  <si>
    <t>Erfüllungsgrad</t>
  </si>
  <si>
    <t>Ökologische Qualität</t>
  </si>
  <si>
    <t>Ökonomische Qualität</t>
  </si>
  <si>
    <t>Soziokulturelle und Funktionale Qualität</t>
  </si>
  <si>
    <t>Gesamterfüllungsgrad</t>
  </si>
  <si>
    <t>Plakette</t>
  </si>
  <si>
    <t>kein Zertifikat</t>
  </si>
  <si>
    <t>DGNB</t>
  </si>
  <si>
    <t>Gesamtbewertung</t>
  </si>
  <si>
    <t>≥80%</t>
  </si>
  <si>
    <t>PLATIN</t>
  </si>
  <si>
    <t>65% bis &lt; 80%</t>
  </si>
  <si>
    <t>GOLD</t>
  </si>
  <si>
    <t>50% bis &lt; 65%</t>
  </si>
  <si>
    <t>SILBER</t>
  </si>
  <si>
    <t>≥ 35% bis &lt;50%</t>
  </si>
  <si>
    <t>BRONZE</t>
  </si>
  <si>
    <t>Platin</t>
  </si>
  <si>
    <t>Gold</t>
  </si>
  <si>
    <t>Silber</t>
  </si>
  <si>
    <t>Bronze</t>
  </si>
  <si>
    <t>Zertifizierung</t>
  </si>
  <si>
    <t>Ich versichere, dass alle eingetragenen Bewertungen auf Plausibilität überprüft wurden und gemäß den DGNB Anforderungen vorgenommen wurden</t>
  </si>
  <si>
    <t>Name</t>
  </si>
  <si>
    <t>Unterschrift/ Stempel</t>
  </si>
  <si>
    <t>Kriterium</t>
  </si>
  <si>
    <t>Indikator</t>
  </si>
  <si>
    <t>IST Punkte (Kriterium)</t>
  </si>
  <si>
    <t>IST Punkte (Indikatoren)</t>
  </si>
  <si>
    <t>Max</t>
  </si>
  <si>
    <t>Punkte (Auditor)</t>
  </si>
  <si>
    <t>Erfüllungsgrad Kriterium</t>
  </si>
  <si>
    <t>Kriteriumgsgewichtung</t>
  </si>
  <si>
    <t>Erfüllungsgrad Kriteriengruppe</t>
  </si>
  <si>
    <t>Erfüllungsgrad Gesamt</t>
  </si>
  <si>
    <t>automatisch berechnet</t>
  </si>
  <si>
    <t>Innovationsraum</t>
  </si>
  <si>
    <t>Erläuterung: Werden alternative Maßnahmen umgesetzt, die nachweislich dazu
beitragen, das Gebäude nachhaltig zu bewirtschaften und schädigende Produkte und
Materialien zu vermeiden, können diese entsprechend der Zielformulierung des
Kriteriums und der Bewertung der anderen Indikatoren ebenfalls positiv bewertet
werden.</t>
  </si>
  <si>
    <t>Erläuterung: Werden alternative Maßnahmen umgesetzt, die nachweislich dazu
beitragen den Nutzerkomfort für Gebäudenutzer zu erhöhen, können diese
entsprechend der Zielformulierung des Kriteriums und der Bewertung der anderen
Indikatoren positiv bewertet werden.</t>
  </si>
  <si>
    <t>Erläuterung: Werden alternative Maßnahmen umgesetzt, die nachweislich dazu
beitragen, die Nutzer des Gebäudes dazu zu bewegen, umfangreich und häufig den
Umweltverbund (nicht motorisierte Verkehrsträger, öffentliche Verkehrsmittel oder
Leihsysteme) zu nutzen, um das Gebäude zu erreichen, können diese entsprechend
der Zielformulierung des Kriteriums und der Bewertung der anderen Indikatoren
ebenfalls positiv bewertet werden.</t>
  </si>
  <si>
    <t>Kommentar/ Bemerkung Auditor</t>
  </si>
  <si>
    <t>Soziokulturell funktionale Qualität</t>
  </si>
  <si>
    <t>einzutragen</t>
  </si>
  <si>
    <t>ohne Inhalt</t>
  </si>
  <si>
    <t>Der Interne Jahreszielwert wird nicht erfüllt, aber Verbesserung gegenüber Vorjahr (5P)
ODER
Der interne Jahreszielwert wird erfüllt (10P)*</t>
  </si>
  <si>
    <t>Der externe Zielwert wird unterschritten (5P)*</t>
  </si>
  <si>
    <t>Wasserverbrauchs-Index des Standorts</t>
  </si>
  <si>
    <t>Der Wasserverbrauchsindex des Standorts ist bekannt. (5P)</t>
  </si>
  <si>
    <t>Die vereinbarten Verbesserungsmaßnahmen wurden teilweise umgesetzt (5P)
ODER 
Die vereinbarten Verbesserungsmaßnahmen wurden vollständig umgesetzt (10P)
ALTERNATIV
Im vergangenen Turnus wurde der Zielwert erreicht. (10P)</t>
  </si>
  <si>
    <t>Der Wasserverbrauch des Gebäudes wird größtenteils durch einen geschlossenen Wasserkreislauf gedeckt, d.h. es wird nur minimal natürliches Frischwasser bezogen.  (10P)</t>
  </si>
  <si>
    <t>Zusätzlich wird der tatsächliche Entsorgungsweg beim Entsorgungsunternehmen abgefragt (5P)</t>
  </si>
  <si>
    <t>teilweise umgesetzt (5P)
ODER 
vollständig umgesetzt (10P)
ALTERNATIV: 
Im vergangenen Turnus wurde der Zielwert erreicht. (10P)</t>
  </si>
  <si>
    <t>Maßnahmen aus Fachkenntnis sowie durch Dialog der Akteure untereinander in regelmäßig tagenden Versammlungen ermittelt. (10P)</t>
  </si>
  <si>
    <t>Anreizsysteme für Abfall- und Restmüllvermeidung und Erhöhung der Recyclingrate (5P)</t>
  </si>
  <si>
    <t>Auswahl des Entsorgungsunternehmens nach tatsächlicher Rate der stofflichen Verwertung (5P)</t>
  </si>
  <si>
    <t>teilweise umgesetzt (5P)
ODER 
vollständig umgesetzt (10P)
ALTERNATIV
Im vergangenen Turnus wurde der Zielwert erreicht (10P)</t>
  </si>
  <si>
    <t>Standardisierte Kostengliederungsstruktur</t>
  </si>
  <si>
    <t>Zuständigkeiten im Gebäudebetrieb</t>
  </si>
  <si>
    <t>Personelle Zuständigkeit</t>
  </si>
  <si>
    <t>Die personelle Zuständigkeit zu den relevanten Themen im Gebäudebetrieb ist definiert (5P)</t>
  </si>
  <si>
    <t>Checkliste zur Transparenz der Objektdokumentation vorhanden (5P)</t>
  </si>
  <si>
    <t>Auf Grundlage der im Teil 1: Chancen- und Risikoanalyse durchgeführten Analysen wird ein Maßnahmen- und Finanzplan erstellt. Es wird ein
Kurzfristiger Maßnahmenplan erstellt (5 Jahre) (10P)
ODER
Langfristiger Maßnahmenplan erstellt (&gt;10 Jahre)  (15P)</t>
  </si>
  <si>
    <t>Die Richtlinie beinhaltet die Erfüllung von Anforderungen an zu trennende Abfallfraktionen über die gesetzlichen Grundanforderungen hinaus (4P)</t>
  </si>
  <si>
    <t>4.2.</t>
  </si>
  <si>
    <t>4.3.</t>
  </si>
  <si>
    <t xml:space="preserve">Erläuterung: Werden alternative Maßnahmen umgesetzt, die nachweislich dazu beitragen, ein vorausschauendes Risikomanagement durchzuführen und den Werterhalt des Gebäudes langfristig sichern, können diese entsprechend der Zielformulierung des Kriteriums und der Bewertung der anderen Indikatoren ebenfalls positiv bewertet werden.  </t>
  </si>
  <si>
    <t>Erfassung von Komfortparametern mittels Kurzzeitmessung während extremer Innenraumkomfortzustände (15P)
ODER: 
Erfassung von Komfortparametern mittels kontinuierlicher, ganzjähriger Messung in repräsentativen Räumen (20P)
Alternativ: 
Es wurden die Zielwerte erreicht für Befragung zur Nutzerzufriedenheit (5P)
Es wurden die Zielwerte erreicht für Beschwerdemanagement (5P)</t>
  </si>
  <si>
    <t>Vereinbarte Verbesserungsmaßnahmen teilweise umgesetzt (5P)
ODER
Vereinbarte Verbesserungsmaßnahmen vollständig umgesetzt (10P)
Alternativ:
Im vergangenen Turnus wurde der Zielwert erreicht.(10P)</t>
  </si>
  <si>
    <t>Alternativ: Innenraumkomfort oder Beschwerdemanagement und Fragebogen zur Nutzerzufriedenheit. (20P)
ODER
Beschwerdemanagement (10P)
ODER
Fragebogen zur Nutzerzufriedenheit (10P)</t>
  </si>
  <si>
    <t>Ein Nachhaltigkeitsleitfaden ist für die Nutzer des Gebäudes vorhanden.  (5P)</t>
  </si>
  <si>
    <t>Informationsschilder zu Verhaltensveränderung vorhanden. (5P)</t>
  </si>
  <si>
    <t>Gesamtkonzept zur Erhöhung der Barrierefreiheit</t>
  </si>
  <si>
    <t>Ein Gesamtkonzept zur Erhöhung des Grads der Barrierefreiheit liegt vor. (10P)</t>
  </si>
  <si>
    <t>Ladeinfrastruktur am Gebäude</t>
  </si>
  <si>
    <t>Die Mobilitätsmanagement-Strategie wurde umgesetzt</t>
  </si>
  <si>
    <t>Variante A: Mobilitätsstrategie</t>
  </si>
  <si>
    <t>Es liegt eine Mobilitätsmanagement-Strategie vor, die eine angemessene Bereitstellung von Ladestationen gewährleistet. (5P)</t>
  </si>
  <si>
    <t>Variante B: Ohne Mobilitätsstrategie</t>
  </si>
  <si>
    <t>Der Anteil der Ladestationen (ab Typ2≥22kW) in den realisiserten PKW-Stellplätzen beträgt:
1-5% (3P)
6-10% (6P)
11-15% (9P)
16-20% (12P)
21-25% (15P)</t>
  </si>
  <si>
    <t>Durch einen vorhandenen klimaneutralen Betrieb, geschlossenen Wasserkreislauf oder einen geschlossenen Wertstoffkreislauf, sind die Gesamtkosten für Energie, Wasser oder Abfall neutral.    (10P)</t>
  </si>
  <si>
    <t>Zusätzlich zu den Voraussetzungen zu barrierefreien Gebäudenutzung, wird der Grad der Barrierefreiheit gemäß DGNB System Neubau Version 2018/SOC2.1 erreicht:
Qualitätsstufe 2(10P)
ODER
Qualitätsstufe 3 (15P)
ODER
Qualitätsstufe 4 (20P)
ODER
Qualitätsstufe 5 (25P)</t>
  </si>
  <si>
    <t>Die Richtlinie beinhaltet die Umsetzung der Anforderungen für mittlere bis größere Instandhaltungs- und Ausbaumaßnahmen gemäß Präferenz für den Einsatz von Produkten mit nachgewiesener unternehmerischer Verantwortung bei der Ressourcengewinnung  (entspricht Qualitätsstufe 1.1) oder verantwortungsbewusste Ressourcengewinnung (entspricht Qualitätsstufe 1.2 und 1.3) und Verwendung von Sekundärrohstoffen (entspricht Qualitätsstufe 2.1 und 2.2) (6P)</t>
  </si>
  <si>
    <t>Ein Zugang zum Gebäude ist grundsätzlich barrierefrei. (5P)
UND
Nicht-Wohngebäude: Toilettenräume über den öffentlichen Bereich barrierefrei zugänglich und ausgestattet
Wohngebäude: barrierefreie Wohnungen über öffentlichen Bereich barrierefrei zugänglich und ausgestattet
 (10P)
ODER
mindestens ein Aufzug über den öffentlichen Bereich barrierefrei zugänglich und ausgestattet  (10P)</t>
  </si>
  <si>
    <t>Circular Economy - Wasser</t>
  </si>
  <si>
    <t>Geschlossener Wasserkreislauf</t>
  </si>
  <si>
    <t>Circular Economy - Wertstoffkreislauf</t>
  </si>
  <si>
    <t xml:space="preserve">Die Betriebskosten wergen gemäß standardisierter Kostengliederungsstruktur erfasst. </t>
  </si>
  <si>
    <t>Zudem wurden Verbesserungsmaßnahmen unter gleichzeitiger Gegenüberstellung ökologischer, ökonomischer und sozialer Aspekte ausgewertet und ausgewählt. (15P)</t>
  </si>
  <si>
    <t>Alternativ: Zielwert wurde erfüllt (40P)</t>
  </si>
  <si>
    <t>Circular Economy - Kostenneutralität</t>
  </si>
  <si>
    <t>Duale Bewertung der Betriebskosten- Performance</t>
  </si>
  <si>
    <t>Gewährleistungs-/Wartungsmanagement vorhanden (2,5P)</t>
  </si>
  <si>
    <t>2.4.</t>
  </si>
  <si>
    <t>Konnektivität des Gebäudes</t>
  </si>
  <si>
    <t>Das Gebäude ist für die Qualität der Internetverbindung extern bewertet. (2,5P)</t>
  </si>
  <si>
    <t>3.4.</t>
  </si>
  <si>
    <t>Einstufung der drei relevantesten Umweltrisiken (15P)</t>
  </si>
  <si>
    <t>Eine vertragliche Vereinbarung zur Bereitstellung der Verbrauchsdaten ist vorhanden (10P)</t>
  </si>
  <si>
    <t>Circular Economy</t>
  </si>
  <si>
    <t>Stichprobenartige Messung  (je Messung 4P)</t>
  </si>
  <si>
    <t>Förderung der Nutzerkommunikation durch eine Maßnahme (5P)
ODER
Förderung der Nutzerkommunikation durch zwei oder mehr Maßnahmen  (10P)</t>
  </si>
  <si>
    <t>Informationssystem zur Darstellung der Verbrauchsdaten vorhanden (5P)</t>
  </si>
  <si>
    <t>SOC3-B</t>
  </si>
  <si>
    <t>SOC2-B</t>
  </si>
  <si>
    <t>SOC1-B</t>
  </si>
  <si>
    <t>ECO3-B</t>
  </si>
  <si>
    <t>ECO2-B</t>
  </si>
  <si>
    <t>ECO1-B</t>
  </si>
  <si>
    <t>ENV3-B</t>
  </si>
  <si>
    <t>ENV 2-B</t>
  </si>
  <si>
    <t>Die Zielvereinbarung basiert auf einem Zielwert, der intern vereinbart wurde.(10P)
ODER
Die Zielvereinbarung basiert auf einem Zielwert, der  entweder auf Datengrundlage mehrerer vergleichbarer Gebäude oder auf Datengrundlage eines technisch innovativen Vorbildgebäudes ermittelt wurde.  (12P)
ODER
 Der Zielwert ist durch einen Klimaschutzfahrplan gemäß Rahmenwerk definiert
oder das Gebäude wird klimaneutral betrieben*.(14P)</t>
  </si>
  <si>
    <t>mindestens jährlich mittels Übernahme der Zahlenwerte aus Abrechnungen der Energielieferung bzw. Netzeinspeisung (25P)*
ODER
mindestens monatlich mittels Ablesung der Verbrauchs- bzw. Netzeinspeisungszähler und  zusätzlichem Abgleich der Erfassungsdaten mit den Abrechnungen (30P)
ODER
kontinuierlich mittels digitalem Monitoring und zusätzlich Abgleich der Erfassungsdaten mit den Abrechnungen (35P)</t>
  </si>
  <si>
    <t>Die vereinbarten Verbesserungsmaßnahmen wurden teilweise umgesetzt (2,5P)
ODER 
Die vereinbarten Verbesserungsmaßnahmen wurden vollständig umgesetzt (5P)
ALTERNATIV:
Im vergangenen Turnus wurde der Zielwert erreicht (5P)*</t>
  </si>
  <si>
    <t>Maßnahmen zur Betriebsoptimierung wurden ermittelt aus Technischem Monitoring (2,5P)</t>
  </si>
  <si>
    <t>Zudem wurden Verbesserungsmaßnahmen unter gleichzeitiger Gegenüberstellung ökologischer, ökonomischer und sozialer Aspekte ausgewertet und ausgewählt.(2,5P)</t>
  </si>
  <si>
    <t>Maßnahmen aus Berechnungsprogrammen mit Standardeinstellungen (2,5P)
ODER
Maßnahmen aus Berechnungsprogrammen mit Anpassungen an tatsächlichen Betrieb (4P)</t>
  </si>
  <si>
    <t>Alternativ: Zielwert des Klimaschutzfahrplans wurde erfüllt (14P)*</t>
  </si>
  <si>
    <t>Erfassung der Verbrauchsdaten mindestens jährlich mittels Übernahme der Zahlenwerte aus Abrechnungen (25P)
ODER: 
Erfassung der Verbrauchsdaten mindestens monatlich mittels Ablesung der Verbrauchszähler und  zusätzlich Abgleich der Erfassungsdaten mit den Abrechnungen (30P)
ODER
Erfassung der Verbrauchsdaten kontinuierlich mittels digitalem Monitoring und zusätzlich Abgleich der Erfassungsdaten mit den Abrechnungen (35P)</t>
  </si>
  <si>
    <t>Alternativ: Zielwert wurde erfüllt (25P)</t>
  </si>
  <si>
    <t>Erfassung der Daten für Restmüll und getrennt zu sammelnde Abfallfraktionen (Recycling) jährlich mittels Übernahme der Abfallmengen aus Abrechnungen (25P)
ODER
Erfassung der Daten für Restmüll und getrennt zu sammelnde Abfallfraktionen (Recycling) monatlich mittels Übernahme der Abfallmengen aus Abrechnungen (30P)</t>
  </si>
  <si>
    <t>Information zur Abfall- und Restmüllvermeidung und Erhöhung der Recyclingrate (5P)</t>
  </si>
  <si>
    <t>Alternativ: Vereinbarter Zielwert wurde erfüllt (25P)</t>
  </si>
  <si>
    <t>Maßnahmen zur Betriebsoptimierung wurden ermittelt aus Fachkenntnis sowie durch Dialog der Akteure untereinander in regelmäßig tagenden Versammlungen (5P)</t>
  </si>
  <si>
    <t>6.3.</t>
  </si>
  <si>
    <t>AGENDA 2030 BONUS – Vorbildliche Energie und Klimabilanz im Betrieb</t>
  </si>
  <si>
    <t>7.2.</t>
  </si>
  <si>
    <t>Nutzung erneuerbare Energieträger</t>
  </si>
  <si>
    <r>
      <t>AGENDA 2030 BONUS – Sensibilisierung CO</t>
    </r>
    <r>
      <rPr>
        <b/>
        <vertAlign val="subscript"/>
        <sz val="9"/>
        <rFont val="Arial"/>
        <family val="2"/>
      </rPr>
      <t>2</t>
    </r>
    <r>
      <rPr>
        <b/>
        <sz val="9"/>
        <rFont val="Arial"/>
        <family val="2"/>
      </rPr>
      <t>- und Energiepreise</t>
    </r>
  </si>
  <si>
    <t>2.5.</t>
  </si>
  <si>
    <t>Am Gebäude oder in unmittelbarer räumlicher Umgebung wird erneuerbare Energie erzeugt. Dabei gilt für Photovoltaikanlagen oder Solarthermie, dass mindestens 60% der für eine solare Nutzung geeignete Dachfläche mit entsprechenden Modulen belegt sind. (5P.)
ODER
Am Gebäude oder in unmittelbarer räumlicher Umgebung wird erneuerbare Energie erzeugt. Dabei gilt für Photovoltaikanlagen oder Solarthermie, dass mindestens 80% der für eine solare Nutzung geeignete Dachfläche mit entsprechenden Modulen belegt sind. (10P.)</t>
  </si>
  <si>
    <t>4.4.</t>
  </si>
  <si>
    <t xml:space="preserve">AGENDA 2030 BONUS – Klimaanpassung  </t>
  </si>
  <si>
    <t>Resilienter thermischer Komfort: Die Überschreitungshäufigkeiten in der Heiz- und Kühlperiode mit prognostizierten zukünftigen Klimadaten für 2030 und 2050 werden ermittelt.(3P.)</t>
  </si>
  <si>
    <t>Der Anteil erneuerbare Energieträger am Energieverbrauch liegt bei mindestens 65%. (5P)
ODER
Der Anteil erneuerbare Energieträger am Energieverbrauch liegt bei mindestens 80%. (10P)</t>
  </si>
  <si>
    <t>Das Gebäude wird gemäß „Rahmenwerk für klimaneutrale Gebäude und Standorte“  klimaneutral betrieben (15P)
ODER
Das Gebäude wird gemäß „Rahmenwerk für klimaneutrale Gebäude und Standorte“ im Bilanzrahmen „Betrieb und Konstruktion“ klimaneutral betrieben. (30P)</t>
  </si>
  <si>
    <t>Die langfristige Zielsetzung im Klimaschutzfahrplan erfolgt in 
Ambitionsstufe 1 (6P)
ODER
Ambitionsstufe 2 (8P)
ODER
Ambitionsstufe 3  (10P)
ODER
Ambitionsstufe 4 (16P)*</t>
  </si>
  <si>
    <t>Im Rahmen der Nachweisführung wird separat angegeben und entsprechend bestätigt, dass alle physikalischen Klimarisiken analysiert wurden. (5P.)
Im Rahmen der Nachweisführung wird bestätigt, dass für alle tatsächlich identifizierten physikalischen Klimarisiken und daraus resultierenden potenziell abmindernden Maßnahmen umgesetzt oder adäquat vorbereitet wurden. (5P.)</t>
  </si>
  <si>
    <t>ENV 1-B</t>
  </si>
  <si>
    <t>Bei der Planung von Optimierungsmaßnahmen wird mind. eine Variante mit hohen erwartbaren CO2- bzw. Energiepreisen berechnet (5P)</t>
  </si>
  <si>
    <t>AGENDA 2030 BONUS – Zukunftsgerichtete Klimafolgenrisikoanalyse und Anpassungsmaßnahmen</t>
  </si>
  <si>
    <t>AGENDA 2030 BONUS – Erzeugung erneuerbarer Energie am Gebäude</t>
  </si>
  <si>
    <t>AGENDA 2030 BONUS - Komfortparameter</t>
  </si>
  <si>
    <r>
      <t xml:space="preserve">Gewichtungstabelle Gebäude im Betrieb, Version 2020// Erstellt durch die DGNB, </t>
    </r>
    <r>
      <rPr>
        <sz val="9"/>
        <rFont val="Arial"/>
        <family val="2"/>
      </rPr>
      <t>Stand 12.10.2022</t>
    </r>
    <r>
      <rPr>
        <sz val="9"/>
        <color theme="1"/>
        <rFont val="Arial"/>
        <family val="2"/>
      </rPr>
      <t xml:space="preserve"> // Copyright DGNB GmbH</t>
    </r>
  </si>
  <si>
    <t xml:space="preserve"> </t>
  </si>
  <si>
    <t xml:space="preserve">Für Gebäude, die vor dem 31.12.2020 gebaut wurden: Das Gebäude weist einen Energieausweis der Klasse A (PEBSK) auf oder ist gemäß des Primärenergiebedarfs Teil der Top 15% des nationalen/ regionalen Gebäudebestands. 
Alternativ: Entspricht das Gebäude nicht den oben angeführten Kriterien ist es möglich, den Nachweis über die Anforderung an den PEBn.ern. der Renovierung zu erbringen (Anf. größere Renovierung).                                                                                                         Für Gebäude, die nach dem 31.12.2020 gebaut wurden: Erfüllung der Taxonomie Anforderungen für Neubau (siehe dazu ÖGNI Übersicht Kriterien Neubau Annex I). </t>
  </si>
  <si>
    <t>Datum der Prüfung</t>
  </si>
  <si>
    <t>ÖGNI Auditor</t>
  </si>
  <si>
    <t>Gesamterfüllung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</si>
</sst>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sz val="10"/>
      <color theme="1"/>
      <name val="Arial"/>
      <family val="2"/>
    </font>
    <font>
      <sz val="9"/>
      <name val="Arial"/>
      <family val="2"/>
    </font>
    <font>
      <sz val="9"/>
      <color theme="1"/>
      <name val="Arial"/>
      <family val="2"/>
    </font>
    <font>
      <b/>
      <sz val="9"/>
      <name val="Arial"/>
      <family val="2"/>
    </font>
    <font>
      <sz val="12"/>
      <name val="Arial"/>
      <family val="2"/>
    </font>
    <font>
      <sz val="18"/>
      <name val="Arial"/>
      <family val="2"/>
    </font>
    <font>
      <sz val="9"/>
      <color rgb="FF000000"/>
      <name val="Arial"/>
      <family val="2"/>
    </font>
    <font>
      <sz val="10"/>
      <name val="Arial"/>
      <family val="2"/>
    </font>
    <font>
      <b/>
      <sz val="12"/>
      <name val="Arial"/>
      <family val="2"/>
    </font>
    <font>
      <b/>
      <sz val="9"/>
      <color rgb="FF000000"/>
      <name val="Arial"/>
      <family val="2"/>
    </font>
    <font>
      <b/>
      <sz val="9"/>
      <color theme="1"/>
      <name val="Arial"/>
      <family val="2"/>
    </font>
    <font>
      <sz val="8"/>
      <name val="Calibri"/>
      <family val="2"/>
      <scheme val="minor"/>
    </font>
    <font>
      <sz val="11"/>
      <color theme="1"/>
      <name val="Calibri"/>
      <family val="2"/>
      <scheme val="minor"/>
    </font>
    <font>
      <b/>
      <sz val="10"/>
      <color theme="0"/>
      <name val="Arial"/>
      <family val="2"/>
    </font>
    <font>
      <sz val="10"/>
      <color theme="0"/>
      <name val="Arial"/>
      <family val="2"/>
    </font>
    <font>
      <sz val="11"/>
      <color indexed="8"/>
      <name val="Calibri"/>
      <family val="2"/>
    </font>
    <font>
      <sz val="10"/>
      <color rgb="FF77787A"/>
      <name val="Arial"/>
      <family val="2"/>
    </font>
    <font>
      <sz val="10"/>
      <color theme="1"/>
      <name val="Calibri"/>
      <family val="2"/>
      <scheme val="minor"/>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b/>
      <sz val="11"/>
      <color indexed="9"/>
      <name val="Calibri"/>
      <family val="2"/>
    </font>
    <font>
      <sz val="11"/>
      <name val="Arial"/>
      <family val="2"/>
    </font>
    <font>
      <b/>
      <sz val="11"/>
      <name val="Arial"/>
      <family val="2"/>
    </font>
    <font>
      <b/>
      <sz val="9"/>
      <color theme="0"/>
      <name val="Arial"/>
      <family val="2"/>
    </font>
    <font>
      <b/>
      <sz val="8"/>
      <color theme="0"/>
      <name val="Arial"/>
      <family val="2"/>
    </font>
    <font>
      <b/>
      <sz val="11"/>
      <color theme="0"/>
      <name val="Arial"/>
      <family val="2"/>
    </font>
    <font>
      <b/>
      <vertAlign val="subscript"/>
      <sz val="9"/>
      <name val="Arial"/>
      <family val="2"/>
    </font>
    <font>
      <sz val="9"/>
      <color rgb="FF3E3E3D"/>
      <name val="Arial"/>
      <family val="2"/>
    </font>
  </fonts>
  <fills count="39">
    <fill>
      <patternFill patternType="none"/>
    </fill>
    <fill>
      <patternFill patternType="gray125"/>
    </fill>
    <fill>
      <patternFill patternType="solid">
        <fgColor theme="0"/>
        <bgColor indexed="64"/>
      </patternFill>
    </fill>
    <fill>
      <patternFill patternType="gray125">
        <bgColor theme="0"/>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A5D867"/>
        <bgColor indexed="64"/>
      </patternFill>
    </fill>
    <fill>
      <patternFill patternType="solid">
        <fgColor rgb="FF3C4981"/>
        <bgColor indexed="64"/>
      </patternFill>
    </fill>
    <fill>
      <patternFill patternType="solid">
        <fgColor indexed="13"/>
        <bgColor indexed="64"/>
      </patternFill>
    </fill>
    <fill>
      <patternFill patternType="solid">
        <fgColor indexed="55"/>
        <bgColor indexed="64"/>
      </patternFill>
    </fill>
    <fill>
      <patternFill patternType="solid">
        <fgColor rgb="FFD47600"/>
        <bgColor indexed="64"/>
      </patternFill>
    </fill>
    <fill>
      <patternFill patternType="solid">
        <fgColor indexed="1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FFC0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3"/>
        <bgColor indexed="64"/>
      </patternFill>
    </fill>
    <fill>
      <patternFill patternType="solid">
        <fgColor rgb="FF243F8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4"/>
      </top>
      <bottom/>
      <diagonal/>
    </border>
  </borders>
  <cellStyleXfs count="630">
    <xf numFmtId="0" fontId="0" fillId="0" borderId="0"/>
    <xf numFmtId="9" fontId="13" fillId="0" borderId="0" applyFont="0" applyFill="0" applyBorder="0" applyAlignment="0" applyProtection="0"/>
    <xf numFmtId="0" fontId="8" fillId="0" borderId="0"/>
    <xf numFmtId="0" fontId="16" fillId="0" borderId="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20" fillId="30" borderId="14" applyNumberFormat="0" applyAlignment="0" applyProtection="0"/>
    <xf numFmtId="0" fontId="20" fillId="30" borderId="14" applyNumberFormat="0" applyAlignment="0" applyProtection="0"/>
    <xf numFmtId="0" fontId="20" fillId="30" borderId="14" applyNumberFormat="0" applyAlignment="0" applyProtection="0"/>
    <xf numFmtId="0" fontId="20" fillId="30" borderId="14" applyNumberFormat="0" applyAlignment="0" applyProtection="0"/>
    <xf numFmtId="0" fontId="21" fillId="30" borderId="15" applyNumberFormat="0" applyAlignment="0" applyProtection="0"/>
    <xf numFmtId="0" fontId="21" fillId="30" borderId="15" applyNumberFormat="0" applyAlignment="0" applyProtection="0"/>
    <xf numFmtId="0" fontId="21" fillId="30" borderId="15" applyNumberFormat="0" applyAlignment="0" applyProtection="0"/>
    <xf numFmtId="0" fontId="21" fillId="30" borderId="15" applyNumberFormat="0" applyAlignment="0" applyProtection="0"/>
    <xf numFmtId="0" fontId="22" fillId="18" borderId="15" applyNumberFormat="0" applyAlignment="0" applyProtection="0"/>
    <xf numFmtId="0" fontId="22" fillId="18" borderId="15" applyNumberFormat="0" applyAlignment="0" applyProtection="0"/>
    <xf numFmtId="0" fontId="22" fillId="18" borderId="15" applyNumberFormat="0" applyAlignment="0" applyProtection="0"/>
    <xf numFmtId="0" fontId="22" fillId="18" borderId="15" applyNumberFormat="0" applyAlignment="0" applyProtection="0"/>
    <xf numFmtId="0" fontId="23" fillId="0" borderId="16" applyNumberFormat="0" applyFill="0" applyAlignment="0" applyProtection="0"/>
    <xf numFmtId="0" fontId="23" fillId="0" borderId="16" applyNumberFormat="0" applyFill="0" applyAlignment="0" applyProtection="0"/>
    <xf numFmtId="0" fontId="23" fillId="0" borderId="16" applyNumberFormat="0" applyFill="0" applyAlignment="0" applyProtection="0"/>
    <xf numFmtId="0" fontId="23" fillId="0" borderId="16"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8" fillId="0" borderId="0"/>
    <xf numFmtId="0" fontId="8" fillId="0" borderId="0"/>
    <xf numFmtId="0" fontId="8" fillId="0" borderId="0"/>
    <xf numFmtId="0" fontId="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8" fillId="0" borderId="18"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0" fontId="29" fillId="0" borderId="19" applyNumberFormat="0" applyFill="0" applyAlignment="0" applyProtection="0"/>
    <xf numFmtId="0" fontId="29" fillId="0" borderId="19" applyNumberFormat="0" applyFill="0" applyAlignment="0" applyProtection="0"/>
    <xf numFmtId="0" fontId="29" fillId="0" borderId="19" applyNumberFormat="0" applyFill="0" applyAlignment="0" applyProtection="0"/>
    <xf numFmtId="0" fontId="29" fillId="0" borderId="19"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21" applyNumberFormat="0" applyFill="0" applyAlignment="0" applyProtection="0"/>
    <xf numFmtId="0" fontId="32" fillId="0" borderId="21" applyNumberFormat="0" applyFill="0" applyAlignment="0" applyProtection="0"/>
    <xf numFmtId="0" fontId="32" fillId="0" borderId="21" applyNumberFormat="0" applyFill="0" applyAlignment="0" applyProtection="0"/>
    <xf numFmtId="0" fontId="32" fillId="0" borderId="21"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33" borderId="22" applyNumberFormat="0" applyAlignment="0" applyProtection="0"/>
    <xf numFmtId="0" fontId="34" fillId="33" borderId="22" applyNumberFormat="0" applyAlignment="0" applyProtection="0"/>
    <xf numFmtId="0" fontId="34" fillId="33" borderId="22" applyNumberFormat="0" applyAlignment="0" applyProtection="0"/>
    <xf numFmtId="0" fontId="34" fillId="33" borderId="22" applyNumberFormat="0" applyAlignment="0" applyProtection="0"/>
  </cellStyleXfs>
  <cellXfs count="224">
    <xf numFmtId="0" fontId="0" fillId="0" borderId="0" xfId="0"/>
    <xf numFmtId="0" fontId="3" fillId="0" borderId="1" xfId="0" applyFont="1" applyBorder="1" applyAlignment="1" applyProtection="1">
      <alignment vertical="center"/>
      <protection hidden="1"/>
    </xf>
    <xf numFmtId="0" fontId="15" fillId="8" borderId="1" xfId="0" applyFont="1" applyFill="1" applyBorder="1" applyAlignment="1" applyProtection="1">
      <alignment vertical="center"/>
      <protection hidden="1"/>
    </xf>
    <xf numFmtId="0" fontId="15" fillId="8" borderId="1" xfId="2" applyFont="1" applyFill="1" applyBorder="1" applyAlignment="1" applyProtection="1">
      <alignment horizontal="left" vertical="center"/>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left" vertical="center"/>
      <protection hidden="1"/>
    </xf>
    <xf numFmtId="0" fontId="8" fillId="6" borderId="0" xfId="0" applyFont="1" applyFill="1" applyAlignment="1" applyProtection="1">
      <alignment wrapText="1"/>
      <protection hidden="1"/>
    </xf>
    <xf numFmtId="0" fontId="8" fillId="9" borderId="0" xfId="3" applyFont="1" applyFill="1" applyAlignment="1" applyProtection="1">
      <alignment horizontal="left" vertical="center" wrapText="1"/>
      <protection hidden="1"/>
    </xf>
    <xf numFmtId="0" fontId="8" fillId="10" borderId="0" xfId="3" applyFont="1" applyFill="1" applyAlignment="1" applyProtection="1">
      <alignment horizontal="left" vertical="center" wrapText="1"/>
      <protection hidden="1"/>
    </xf>
    <xf numFmtId="0" fontId="8" fillId="12" borderId="0" xfId="3" applyFont="1" applyFill="1" applyAlignment="1" applyProtection="1">
      <alignment horizontal="left" vertical="center" wrapText="1"/>
      <protection hidden="1"/>
    </xf>
    <xf numFmtId="0" fontId="8" fillId="11" borderId="0" xfId="3" applyFont="1" applyFill="1" applyAlignment="1" applyProtection="1">
      <alignment horizontal="left" vertical="center" wrapText="1"/>
      <protection hidden="1"/>
    </xf>
    <xf numFmtId="0" fontId="0" fillId="0" borderId="0" xfId="0" applyAlignment="1" applyProtection="1">
      <alignment vertical="center"/>
      <protection hidden="1"/>
    </xf>
    <xf numFmtId="0" fontId="2" fillId="2" borderId="0" xfId="0" applyFont="1" applyFill="1" applyAlignment="1" applyProtection="1">
      <alignment horizontal="left" vertical="top"/>
      <protection hidden="1"/>
    </xf>
    <xf numFmtId="0" fontId="2" fillId="2" borderId="0" xfId="0" applyFont="1" applyFill="1" applyAlignment="1" applyProtection="1">
      <alignment horizontal="left" vertical="center"/>
      <protection hidden="1"/>
    </xf>
    <xf numFmtId="0" fontId="2" fillId="2" borderId="0" xfId="0" applyFont="1" applyFill="1" applyAlignment="1" applyProtection="1">
      <alignment wrapText="1"/>
      <protection hidden="1"/>
    </xf>
    <xf numFmtId="0" fontId="2" fillId="2" borderId="0" xfId="0" applyFont="1" applyFill="1" applyAlignment="1" applyProtection="1">
      <alignment horizontal="center" vertical="center" wrapText="1"/>
      <protection hidden="1"/>
    </xf>
    <xf numFmtId="0" fontId="2" fillId="2" borderId="0" xfId="0" applyFont="1" applyFill="1" applyAlignment="1" applyProtection="1">
      <alignment horizontal="center" vertical="center"/>
      <protection hidden="1"/>
    </xf>
    <xf numFmtId="0" fontId="2" fillId="2" borderId="0" xfId="0" applyFont="1" applyFill="1" applyProtection="1">
      <protection hidden="1"/>
    </xf>
    <xf numFmtId="0" fontId="35" fillId="2" borderId="1" xfId="0" applyFont="1" applyFill="1" applyBorder="1" applyAlignment="1" applyProtection="1">
      <alignment horizontal="center" vertical="center" wrapText="1"/>
      <protection hidden="1"/>
    </xf>
    <xf numFmtId="0" fontId="35" fillId="2" borderId="0" xfId="0" applyFont="1" applyFill="1" applyProtection="1">
      <protection hidden="1"/>
    </xf>
    <xf numFmtId="10" fontId="35" fillId="34" borderId="1" xfId="0" applyNumberFormat="1" applyFont="1" applyFill="1" applyBorder="1" applyAlignment="1" applyProtection="1">
      <alignment horizontal="center" vertical="center"/>
      <protection hidden="1"/>
    </xf>
    <xf numFmtId="0" fontId="35" fillId="2" borderId="3" xfId="0" applyFont="1" applyFill="1" applyBorder="1" applyAlignment="1" applyProtection="1">
      <alignment horizontal="center" vertical="center" wrapText="1"/>
      <protection hidden="1"/>
    </xf>
    <xf numFmtId="0" fontId="36" fillId="2" borderId="1" xfId="0" applyFont="1" applyFill="1" applyBorder="1" applyAlignment="1" applyProtection="1">
      <alignment horizontal="center" vertical="center" wrapText="1"/>
      <protection hidden="1"/>
    </xf>
    <xf numFmtId="10" fontId="36" fillId="34" borderId="1" xfId="0" applyNumberFormat="1" applyFont="1" applyFill="1" applyBorder="1" applyAlignment="1" applyProtection="1">
      <alignment horizontal="center" vertical="center"/>
      <protection hidden="1"/>
    </xf>
    <xf numFmtId="0" fontId="6" fillId="2" borderId="0" xfId="0" applyFont="1" applyFill="1" applyAlignment="1" applyProtection="1">
      <alignment horizontal="center" vertical="top"/>
      <protection hidden="1"/>
    </xf>
    <xf numFmtId="0" fontId="6" fillId="2" borderId="0" xfId="0" applyFont="1" applyFill="1" applyAlignment="1" applyProtection="1">
      <alignment horizontal="left" vertical="top"/>
      <protection hidden="1"/>
    </xf>
    <xf numFmtId="0" fontId="6" fillId="2" borderId="0" xfId="0" applyFont="1" applyFill="1" applyAlignment="1" applyProtection="1">
      <alignment horizontal="center" vertical="center"/>
      <protection hidden="1"/>
    </xf>
    <xf numFmtId="0" fontId="2" fillId="35" borderId="3" xfId="0" applyFont="1" applyFill="1" applyBorder="1" applyAlignment="1" applyProtection="1">
      <alignment horizontal="center" vertical="center" wrapText="1"/>
      <protection hidden="1"/>
    </xf>
    <xf numFmtId="0" fontId="2" fillId="34" borderId="3" xfId="0" applyFont="1" applyFill="1" applyBorder="1" applyAlignment="1" applyProtection="1">
      <alignment horizontal="center" vertical="center" wrapText="1"/>
      <protection hidden="1"/>
    </xf>
    <xf numFmtId="14" fontId="38" fillId="38" borderId="1" xfId="0" applyNumberFormat="1" applyFont="1" applyFill="1" applyBorder="1" applyAlignment="1" applyProtection="1">
      <alignment horizontal="center" vertical="center"/>
      <protection hidden="1"/>
    </xf>
    <xf numFmtId="0" fontId="5" fillId="4" borderId="1" xfId="0" applyFont="1" applyFill="1" applyBorder="1" applyAlignment="1" applyProtection="1">
      <alignment horizontal="center" vertical="center"/>
      <protection hidden="1"/>
    </xf>
    <xf numFmtId="0" fontId="5" fillId="4" borderId="7" xfId="0" applyFont="1" applyFill="1" applyBorder="1" applyAlignment="1" applyProtection="1">
      <alignment horizontal="center" vertical="center"/>
      <protection hidden="1"/>
    </xf>
    <xf numFmtId="0" fontId="2" fillId="4" borderId="1" xfId="0" applyFont="1" applyFill="1" applyBorder="1" applyAlignment="1" applyProtection="1">
      <alignment horizontal="center" vertical="center"/>
      <protection hidden="1"/>
    </xf>
    <xf numFmtId="10" fontId="2" fillId="34" borderId="3" xfId="1" applyNumberFormat="1" applyFont="1" applyFill="1" applyBorder="1" applyAlignment="1" applyProtection="1">
      <alignment horizontal="center" vertical="center"/>
      <protection hidden="1"/>
    </xf>
    <xf numFmtId="9" fontId="2" fillId="4" borderId="3" xfId="1" applyFont="1" applyFill="1" applyBorder="1" applyAlignment="1" applyProtection="1">
      <alignment horizontal="center" vertical="center"/>
      <protection hidden="1"/>
    </xf>
    <xf numFmtId="9" fontId="2" fillId="34" borderId="3" xfId="1" applyFont="1" applyFill="1" applyBorder="1" applyAlignment="1" applyProtection="1">
      <alignment horizontal="center" vertical="center"/>
      <protection hidden="1"/>
    </xf>
    <xf numFmtId="0" fontId="5" fillId="0" borderId="1" xfId="0" applyFont="1" applyBorder="1" applyAlignment="1" applyProtection="1">
      <alignment horizontal="left" vertical="center"/>
      <protection hidden="1"/>
    </xf>
    <xf numFmtId="0" fontId="9" fillId="36" borderId="6" xfId="0" applyFont="1" applyFill="1" applyBorder="1" applyAlignment="1" applyProtection="1">
      <alignment horizontal="left" vertical="center"/>
      <protection hidden="1"/>
    </xf>
    <xf numFmtId="0" fontId="4" fillId="0" borderId="1" xfId="0" quotePrefix="1" applyFont="1" applyBorder="1" applyAlignment="1" applyProtection="1">
      <alignment horizontal="left" vertical="center"/>
      <protection hidden="1"/>
    </xf>
    <xf numFmtId="0" fontId="4" fillId="2" borderId="6" xfId="0" applyFont="1" applyFill="1" applyBorder="1" applyAlignment="1" applyProtection="1">
      <alignment wrapText="1"/>
      <protection hidden="1"/>
    </xf>
    <xf numFmtId="0" fontId="2" fillId="2" borderId="1" xfId="0" quotePrefix="1" applyFont="1" applyFill="1" applyBorder="1" applyAlignment="1" applyProtection="1">
      <alignment horizontal="left" vertical="center"/>
      <protection hidden="1"/>
    </xf>
    <xf numFmtId="0" fontId="2" fillId="2" borderId="7" xfId="0" applyFont="1" applyFill="1" applyBorder="1" applyAlignment="1" applyProtection="1">
      <alignment wrapText="1"/>
      <protection hidden="1"/>
    </xf>
    <xf numFmtId="0" fontId="2" fillId="2" borderId="4"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hidden="1"/>
    </xf>
    <xf numFmtId="0" fontId="4" fillId="2" borderId="1" xfId="0" quotePrefix="1" applyFont="1" applyFill="1" applyBorder="1" applyAlignment="1" applyProtection="1">
      <alignment horizontal="left" vertical="center"/>
      <protection hidden="1"/>
    </xf>
    <xf numFmtId="0" fontId="4" fillId="2" borderId="7" xfId="0" applyFont="1" applyFill="1" applyBorder="1" applyAlignment="1" applyProtection="1">
      <alignment wrapText="1"/>
      <protection hidden="1"/>
    </xf>
    <xf numFmtId="0" fontId="2" fillId="3" borderId="2" xfId="0" applyFont="1" applyFill="1" applyBorder="1" applyAlignment="1" applyProtection="1">
      <alignment horizontal="center" vertical="center"/>
      <protection hidden="1"/>
    </xf>
    <xf numFmtId="16" fontId="2" fillId="2" borderId="1" xfId="0" quotePrefix="1" applyNumberFormat="1" applyFont="1" applyFill="1" applyBorder="1" applyAlignment="1" applyProtection="1">
      <alignment horizontal="left" vertical="center"/>
      <protection hidden="1"/>
    </xf>
    <xf numFmtId="0" fontId="2" fillId="2" borderId="3" xfId="0" applyFont="1" applyFill="1" applyBorder="1" applyAlignment="1" applyProtection="1">
      <alignment horizontal="center" vertical="center" wrapText="1"/>
      <protection hidden="1"/>
    </xf>
    <xf numFmtId="0" fontId="2" fillId="3" borderId="23"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16" fontId="4" fillId="2" borderId="1" xfId="0" quotePrefix="1" applyNumberFormat="1" applyFont="1" applyFill="1" applyBorder="1" applyAlignment="1" applyProtection="1">
      <alignment horizontal="left" vertical="center"/>
      <protection hidden="1"/>
    </xf>
    <xf numFmtId="0" fontId="2" fillId="2" borderId="1" xfId="0" applyFont="1" applyFill="1" applyBorder="1" applyProtection="1">
      <protection hidden="1"/>
    </xf>
    <xf numFmtId="0" fontId="2" fillId="2" borderId="1" xfId="0" applyFont="1" applyFill="1" applyBorder="1" applyAlignment="1" applyProtection="1">
      <alignment horizontal="center" vertical="center" wrapText="1"/>
      <protection hidden="1"/>
    </xf>
    <xf numFmtId="0" fontId="4" fillId="2" borderId="1" xfId="0" applyFont="1" applyFill="1" applyBorder="1" applyProtection="1">
      <protection hidden="1"/>
    </xf>
    <xf numFmtId="0" fontId="4" fillId="34" borderId="2" xfId="0" applyFont="1" applyFill="1" applyBorder="1" applyAlignment="1" applyProtection="1">
      <alignment horizontal="center" vertical="center" wrapText="1"/>
      <protection hidden="1"/>
    </xf>
    <xf numFmtId="0" fontId="2" fillId="0" borderId="1" xfId="0" applyFont="1" applyBorder="1" applyAlignment="1" applyProtection="1">
      <alignment horizontal="left" vertical="center" wrapText="1"/>
      <protection hidden="1"/>
    </xf>
    <xf numFmtId="0" fontId="4" fillId="5" borderId="7" xfId="0" applyFont="1" applyFill="1" applyBorder="1" applyAlignment="1" applyProtection="1">
      <alignment wrapText="1"/>
      <protection hidden="1"/>
    </xf>
    <xf numFmtId="0" fontId="2" fillId="0" borderId="1" xfId="0" quotePrefix="1" applyFont="1" applyBorder="1" applyAlignment="1" applyProtection="1">
      <alignment horizontal="left" vertical="center"/>
      <protection hidden="1"/>
    </xf>
    <xf numFmtId="0" fontId="2" fillId="5" borderId="7" xfId="0" applyFont="1" applyFill="1" applyBorder="1" applyAlignment="1" applyProtection="1">
      <alignment wrapText="1"/>
      <protection hidden="1"/>
    </xf>
    <xf numFmtId="0" fontId="2" fillId="0" borderId="1" xfId="0" applyFont="1" applyBorder="1" applyAlignment="1" applyProtection="1">
      <alignment horizontal="center" vertical="center"/>
      <protection hidden="1"/>
    </xf>
    <xf numFmtId="0" fontId="2" fillId="0" borderId="1" xfId="0" applyFont="1" applyBorder="1" applyAlignment="1" applyProtection="1">
      <alignment horizontal="left" vertical="center"/>
      <protection hidden="1"/>
    </xf>
    <xf numFmtId="0" fontId="4" fillId="2" borderId="1" xfId="0" applyFont="1" applyFill="1" applyBorder="1" applyAlignment="1" applyProtection="1">
      <alignment wrapText="1"/>
      <protection hidden="1"/>
    </xf>
    <xf numFmtId="0" fontId="2" fillId="2" borderId="1" xfId="0" applyFont="1" applyFill="1" applyBorder="1" applyAlignment="1" applyProtection="1">
      <alignment wrapText="1"/>
      <protection hidden="1"/>
    </xf>
    <xf numFmtId="0" fontId="4" fillId="5" borderId="1" xfId="0" applyFont="1" applyFill="1" applyBorder="1" applyAlignment="1" applyProtection="1">
      <alignment wrapText="1"/>
      <protection hidden="1"/>
    </xf>
    <xf numFmtId="0" fontId="2" fillId="5" borderId="1" xfId="0" applyFont="1" applyFill="1" applyBorder="1" applyAlignment="1" applyProtection="1">
      <alignment wrapText="1"/>
      <protection hidden="1"/>
    </xf>
    <xf numFmtId="0" fontId="9" fillId="4" borderId="0" xfId="0" applyFont="1" applyFill="1" applyAlignment="1" applyProtection="1">
      <alignment horizontal="left" vertical="top"/>
      <protection hidden="1"/>
    </xf>
    <xf numFmtId="0" fontId="9" fillId="4" borderId="12" xfId="0" applyFont="1" applyFill="1" applyBorder="1" applyAlignment="1" applyProtection="1">
      <alignment horizontal="center" vertical="center"/>
      <protection hidden="1"/>
    </xf>
    <xf numFmtId="0" fontId="9" fillId="4" borderId="23" xfId="0" applyFont="1" applyFill="1" applyBorder="1" applyAlignment="1" applyProtection="1">
      <alignment horizontal="center" vertical="center"/>
      <protection hidden="1"/>
    </xf>
    <xf numFmtId="0" fontId="2" fillId="0" borderId="2" xfId="0" quotePrefix="1" applyFont="1" applyBorder="1" applyAlignment="1" applyProtection="1">
      <alignment horizontal="left" vertical="center"/>
      <protection hidden="1"/>
    </xf>
    <xf numFmtId="16" fontId="2" fillId="0" borderId="2" xfId="0" quotePrefix="1" applyNumberFormat="1" applyFont="1" applyBorder="1" applyAlignment="1" applyProtection="1">
      <alignment horizontal="left" vertical="center"/>
      <protection hidden="1"/>
    </xf>
    <xf numFmtId="0" fontId="2" fillId="2" borderId="1" xfId="0" applyFont="1" applyFill="1" applyBorder="1" applyAlignment="1" applyProtection="1">
      <alignment vertical="center" wrapText="1"/>
      <protection hidden="1"/>
    </xf>
    <xf numFmtId="0" fontId="2" fillId="2" borderId="2" xfId="0" quotePrefix="1" applyFont="1" applyFill="1" applyBorder="1" applyAlignment="1" applyProtection="1">
      <alignment horizontal="left" vertical="center"/>
      <protection hidden="1"/>
    </xf>
    <xf numFmtId="0" fontId="7" fillId="0" borderId="0" xfId="0" applyFont="1" applyProtection="1">
      <protection hidden="1"/>
    </xf>
    <xf numFmtId="0" fontId="10" fillId="0" borderId="1" xfId="0" applyFont="1" applyBorder="1" applyProtection="1">
      <protection hidden="1"/>
    </xf>
    <xf numFmtId="0" fontId="3" fillId="0" borderId="1" xfId="0" applyFont="1" applyBorder="1" applyProtection="1">
      <protection hidden="1"/>
    </xf>
    <xf numFmtId="0" fontId="7" fillId="0" borderId="1" xfId="0" applyFont="1" applyBorder="1" applyAlignment="1" applyProtection="1">
      <alignment wrapText="1"/>
      <protection hidden="1"/>
    </xf>
    <xf numFmtId="0" fontId="2" fillId="0" borderId="2" xfId="0" applyFont="1" applyBorder="1" applyAlignment="1" applyProtection="1">
      <alignment horizontal="left" vertical="center"/>
      <protection hidden="1"/>
    </xf>
    <xf numFmtId="0" fontId="2" fillId="34" borderId="2" xfId="0" applyFont="1" applyFill="1" applyBorder="1" applyAlignment="1" applyProtection="1">
      <alignment horizontal="center" vertical="center" wrapText="1"/>
      <protection hidden="1"/>
    </xf>
    <xf numFmtId="0" fontId="2" fillId="5" borderId="0" xfId="0" applyFont="1" applyFill="1" applyAlignment="1" applyProtection="1">
      <alignment wrapText="1"/>
      <protection hidden="1"/>
    </xf>
    <xf numFmtId="0" fontId="4" fillId="0" borderId="2" xfId="0" quotePrefix="1" applyFont="1" applyBorder="1" applyAlignment="1" applyProtection="1">
      <alignment horizontal="left" vertical="center"/>
      <protection hidden="1"/>
    </xf>
    <xf numFmtId="16" fontId="2" fillId="0" borderId="1" xfId="0" quotePrefix="1" applyNumberFormat="1" applyFont="1" applyBorder="1" applyAlignment="1" applyProtection="1">
      <alignment horizontal="left" vertical="center"/>
      <protection hidden="1"/>
    </xf>
    <xf numFmtId="0" fontId="2" fillId="34" borderId="2" xfId="0" applyFont="1" applyFill="1" applyBorder="1" applyAlignment="1" applyProtection="1">
      <alignment horizontal="center" vertical="center"/>
      <protection hidden="1"/>
    </xf>
    <xf numFmtId="0" fontId="2" fillId="0" borderId="1" xfId="0" applyFont="1" applyBorder="1" applyAlignment="1" applyProtection="1">
      <alignment horizontal="center" vertical="center" wrapText="1"/>
      <protection hidden="1"/>
    </xf>
    <xf numFmtId="0" fontId="4" fillId="2" borderId="2" xfId="0" applyFont="1" applyFill="1" applyBorder="1" applyAlignment="1" applyProtection="1">
      <alignment wrapText="1"/>
      <protection hidden="1"/>
    </xf>
    <xf numFmtId="9" fontId="2" fillId="34" borderId="9" xfId="1" applyFont="1" applyFill="1" applyBorder="1" applyAlignment="1" applyProtection="1">
      <alignment horizontal="center" vertical="center"/>
      <protection hidden="1"/>
    </xf>
    <xf numFmtId="0" fontId="2" fillId="2" borderId="2" xfId="0" applyFont="1" applyFill="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4" fillId="0" borderId="1" xfId="0" applyFont="1" applyBorder="1" applyAlignment="1" applyProtection="1">
      <alignment horizontal="center" vertical="center" wrapText="1"/>
      <protection hidden="1"/>
    </xf>
    <xf numFmtId="10" fontId="2" fillId="34" borderId="1" xfId="1" applyNumberFormat="1" applyFont="1" applyFill="1" applyBorder="1" applyAlignment="1" applyProtection="1">
      <alignment horizontal="center" vertical="center"/>
      <protection hidden="1"/>
    </xf>
    <xf numFmtId="9" fontId="2" fillId="4" borderId="1" xfId="1" applyFont="1" applyFill="1" applyBorder="1" applyAlignment="1" applyProtection="1">
      <alignment horizontal="center" vertical="center"/>
      <protection hidden="1"/>
    </xf>
    <xf numFmtId="0" fontId="2" fillId="0" borderId="1" xfId="0" applyFont="1" applyBorder="1" applyAlignment="1" applyProtection="1">
      <alignment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wrapText="1"/>
      <protection hidden="1"/>
    </xf>
    <xf numFmtId="0" fontId="2" fillId="0" borderId="7" xfId="0" applyFont="1" applyBorder="1" applyAlignment="1" applyProtection="1">
      <alignment wrapText="1"/>
      <protection hidden="1"/>
    </xf>
    <xf numFmtId="0" fontId="9" fillId="4" borderId="2" xfId="0" applyFont="1" applyFill="1" applyBorder="1" applyAlignment="1" applyProtection="1">
      <alignment horizontal="center" vertical="center"/>
      <protection hidden="1"/>
    </xf>
    <xf numFmtId="0" fontId="7" fillId="2" borderId="1" xfId="0" applyFont="1" applyFill="1" applyBorder="1" applyAlignment="1" applyProtection="1">
      <alignment wrapText="1"/>
      <protection hidden="1"/>
    </xf>
    <xf numFmtId="0" fontId="7" fillId="5" borderId="1" xfId="0" applyFont="1" applyFill="1" applyBorder="1" applyAlignment="1" applyProtection="1">
      <alignment wrapText="1"/>
      <protection hidden="1"/>
    </xf>
    <xf numFmtId="0" fontId="10" fillId="5" borderId="12" xfId="0" applyFont="1" applyFill="1" applyBorder="1" applyAlignment="1" applyProtection="1">
      <alignment wrapText="1"/>
      <protection hidden="1"/>
    </xf>
    <xf numFmtId="0" fontId="7" fillId="5" borderId="12" xfId="0" applyFont="1" applyFill="1" applyBorder="1" applyAlignment="1" applyProtection="1">
      <alignment wrapText="1"/>
      <protection hidden="1"/>
    </xf>
    <xf numFmtId="0" fontId="9" fillId="4" borderId="1" xfId="0" applyFont="1" applyFill="1" applyBorder="1" applyAlignment="1" applyProtection="1">
      <alignment horizontal="center" vertical="center"/>
      <protection hidden="1"/>
    </xf>
    <xf numFmtId="0" fontId="4" fillId="2" borderId="1" xfId="0" applyFont="1" applyFill="1" applyBorder="1" applyAlignment="1" applyProtection="1">
      <alignment vertical="center" wrapText="1"/>
      <protection hidden="1"/>
    </xf>
    <xf numFmtId="0" fontId="7" fillId="0" borderId="1" xfId="0" applyFont="1" applyBorder="1" applyProtection="1">
      <protection hidden="1"/>
    </xf>
    <xf numFmtId="0" fontId="2" fillId="0" borderId="6" xfId="0" quotePrefix="1" applyFont="1" applyBorder="1" applyAlignment="1" applyProtection="1">
      <alignment horizontal="left" vertical="center"/>
      <protection hidden="1"/>
    </xf>
    <xf numFmtId="0" fontId="4" fillId="0" borderId="6" xfId="0" quotePrefix="1" applyFont="1" applyBorder="1" applyAlignment="1" applyProtection="1">
      <alignment horizontal="left" vertical="center"/>
      <protection hidden="1"/>
    </xf>
    <xf numFmtId="0" fontId="10" fillId="5" borderId="1" xfId="0" applyFont="1" applyFill="1" applyBorder="1" applyAlignment="1" applyProtection="1">
      <alignment wrapText="1"/>
      <protection hidden="1"/>
    </xf>
    <xf numFmtId="0" fontId="3" fillId="5" borderId="1" xfId="0" applyFont="1" applyFill="1" applyBorder="1" applyAlignment="1" applyProtection="1">
      <alignment wrapText="1"/>
      <protection hidden="1"/>
    </xf>
    <xf numFmtId="0" fontId="2" fillId="35" borderId="1" xfId="0" applyFont="1" applyFill="1" applyBorder="1" applyAlignment="1" applyProtection="1">
      <alignment horizontal="left" vertical="center" wrapText="1"/>
      <protection locked="0"/>
    </xf>
    <xf numFmtId="0" fontId="3" fillId="35" borderId="2" xfId="0" applyFont="1" applyFill="1" applyBorder="1" applyAlignment="1" applyProtection="1">
      <alignment horizontal="center" vertical="center" wrapText="1"/>
      <protection locked="0"/>
    </xf>
    <xf numFmtId="0" fontId="2" fillId="35" borderId="2" xfId="0" applyFont="1" applyFill="1" applyBorder="1" applyAlignment="1" applyProtection="1">
      <alignment horizontal="center" vertical="center" wrapText="1"/>
      <protection locked="0"/>
    </xf>
    <xf numFmtId="0" fontId="2" fillId="35" borderId="23" xfId="0" applyFont="1" applyFill="1" applyBorder="1" applyAlignment="1" applyProtection="1">
      <alignment horizontal="center" vertical="center" wrapText="1"/>
      <protection locked="0"/>
    </xf>
    <xf numFmtId="0" fontId="2" fillId="35" borderId="0" xfId="0" applyFont="1" applyFill="1" applyAlignment="1" applyProtection="1">
      <alignment horizontal="center" vertical="center" wrapText="1"/>
      <protection locked="0"/>
    </xf>
    <xf numFmtId="0" fontId="7" fillId="35" borderId="2" xfId="0" applyFont="1" applyFill="1" applyBorder="1" applyAlignment="1" applyProtection="1">
      <alignment horizontal="center" vertical="center" wrapText="1"/>
      <protection locked="0"/>
    </xf>
    <xf numFmtId="0" fontId="7" fillId="35" borderId="2" xfId="0" applyFont="1" applyFill="1" applyBorder="1" applyAlignment="1" applyProtection="1">
      <alignment horizontal="center" vertical="center"/>
      <protection locked="0"/>
    </xf>
    <xf numFmtId="0" fontId="2" fillId="35" borderId="2" xfId="0" applyFont="1" applyFill="1" applyBorder="1" applyAlignment="1" applyProtection="1">
      <alignment horizontal="center" vertical="center"/>
      <protection locked="0"/>
    </xf>
    <xf numFmtId="0" fontId="7" fillId="35" borderId="0" xfId="0" applyFont="1" applyFill="1" applyAlignment="1" applyProtection="1">
      <alignment horizontal="center" vertical="center"/>
      <protection locked="0"/>
    </xf>
    <xf numFmtId="0" fontId="2" fillId="35" borderId="0" xfId="0" applyFont="1" applyFill="1" applyAlignment="1" applyProtection="1">
      <alignment horizontal="center" vertical="center"/>
      <protection locked="0"/>
    </xf>
    <xf numFmtId="0" fontId="2" fillId="35" borderId="11" xfId="0" applyFont="1" applyFill="1" applyBorder="1" applyAlignment="1" applyProtection="1">
      <alignment horizontal="center" vertical="center" wrapText="1"/>
      <protection locked="0"/>
    </xf>
    <xf numFmtId="0" fontId="2" fillId="35" borderId="10" xfId="0" applyFont="1" applyFill="1" applyBorder="1" applyAlignment="1" applyProtection="1">
      <alignment horizontal="center" vertical="center" wrapText="1"/>
      <protection locked="0"/>
    </xf>
    <xf numFmtId="0" fontId="3" fillId="0" borderId="0" xfId="0" applyFont="1" applyProtection="1">
      <protection hidden="1"/>
    </xf>
    <xf numFmtId="0" fontId="37" fillId="37" borderId="1" xfId="0" applyFont="1" applyFill="1" applyBorder="1" applyAlignment="1" applyProtection="1">
      <alignment vertical="center" wrapText="1"/>
      <protection hidden="1"/>
    </xf>
    <xf numFmtId="0" fontId="37" fillId="37" borderId="1" xfId="0" applyFont="1" applyFill="1" applyBorder="1" applyAlignment="1" applyProtection="1">
      <alignment vertical="center"/>
      <protection hidden="1"/>
    </xf>
    <xf numFmtId="9" fontId="3" fillId="0" borderId="1" xfId="1" applyFont="1" applyBorder="1" applyProtection="1">
      <protection hidden="1"/>
    </xf>
    <xf numFmtId="10" fontId="3" fillId="0" borderId="1" xfId="0" applyNumberFormat="1" applyFont="1" applyBorder="1" applyProtection="1">
      <protection hidden="1"/>
    </xf>
    <xf numFmtId="0" fontId="3" fillId="0" borderId="0" xfId="0" applyFont="1" applyAlignment="1" applyProtection="1">
      <alignment horizontal="left" vertical="center"/>
      <protection hidden="1"/>
    </xf>
    <xf numFmtId="0" fontId="3" fillId="37" borderId="0" xfId="0" applyFont="1" applyFill="1" applyProtection="1">
      <protection hidden="1"/>
    </xf>
    <xf numFmtId="0" fontId="2" fillId="35" borderId="9" xfId="0" applyFont="1" applyFill="1" applyBorder="1" applyAlignment="1" applyProtection="1">
      <alignment horizontal="center" vertical="center" wrapText="1"/>
      <protection locked="0"/>
    </xf>
    <xf numFmtId="16" fontId="4" fillId="0" borderId="6" xfId="0" quotePrefix="1" applyNumberFormat="1" applyFont="1" applyBorder="1" applyAlignment="1" applyProtection="1">
      <alignment horizontal="left" vertical="center"/>
      <protection hidden="1"/>
    </xf>
    <xf numFmtId="0" fontId="9" fillId="36" borderId="1" xfId="0" applyFont="1" applyFill="1" applyBorder="1" applyAlignment="1" applyProtection="1">
      <alignment horizontal="left" vertical="center"/>
      <protection hidden="1"/>
    </xf>
    <xf numFmtId="0" fontId="11" fillId="5" borderId="1" xfId="0" applyFont="1" applyFill="1" applyBorder="1" applyProtection="1">
      <protection hidden="1"/>
    </xf>
    <xf numFmtId="0" fontId="10" fillId="2" borderId="1" xfId="0" applyFont="1" applyFill="1" applyBorder="1" applyProtection="1">
      <protection hidden="1"/>
    </xf>
    <xf numFmtId="0" fontId="9" fillId="4" borderId="1" xfId="0" applyFont="1" applyFill="1" applyBorder="1" applyAlignment="1" applyProtection="1">
      <alignment horizontal="left" vertical="top"/>
      <protection hidden="1"/>
    </xf>
    <xf numFmtId="0" fontId="4" fillId="0" borderId="1" xfId="0" applyFont="1" applyBorder="1" applyAlignment="1" applyProtection="1">
      <alignment horizontal="left" vertical="center" wrapText="1"/>
      <protection hidden="1"/>
    </xf>
    <xf numFmtId="0" fontId="9" fillId="0" borderId="1" xfId="0" applyFont="1" applyBorder="1" applyAlignment="1" applyProtection="1">
      <alignment horizontal="left" vertical="center"/>
      <protection hidden="1"/>
    </xf>
    <xf numFmtId="0" fontId="4" fillId="0" borderId="1" xfId="0" applyFont="1" applyBorder="1" applyAlignment="1" applyProtection="1">
      <alignment horizontal="left" vertical="center"/>
      <protection hidden="1"/>
    </xf>
    <xf numFmtId="16" fontId="4" fillId="0" borderId="1" xfId="0" applyNumberFormat="1" applyFont="1" applyBorder="1" applyAlignment="1" applyProtection="1">
      <alignment horizontal="left" vertical="center" wrapText="1"/>
      <protection hidden="1"/>
    </xf>
    <xf numFmtId="16" fontId="4" fillId="0" borderId="2" xfId="0" quotePrefix="1" applyNumberFormat="1" applyFont="1" applyBorder="1" applyAlignment="1" applyProtection="1">
      <alignment horizontal="left" vertical="center"/>
      <protection hidden="1"/>
    </xf>
    <xf numFmtId="0" fontId="4" fillId="2" borderId="2" xfId="0" quotePrefix="1" applyFont="1" applyFill="1" applyBorder="1" applyAlignment="1" applyProtection="1">
      <alignment horizontal="left" vertical="center"/>
      <protection hidden="1"/>
    </xf>
    <xf numFmtId="0" fontId="4" fillId="2" borderId="0" xfId="0" applyFont="1" applyFill="1" applyProtection="1">
      <protection hidden="1"/>
    </xf>
    <xf numFmtId="0" fontId="4" fillId="0" borderId="2" xfId="0" applyFont="1" applyBorder="1" applyAlignment="1" applyProtection="1">
      <alignment horizontal="left" vertical="center" wrapText="1"/>
      <protection hidden="1"/>
    </xf>
    <xf numFmtId="0" fontId="4" fillId="0" borderId="1" xfId="0" applyFont="1" applyBorder="1" applyProtection="1">
      <protection hidden="1"/>
    </xf>
    <xf numFmtId="16" fontId="4" fillId="0" borderId="0" xfId="0" applyNumberFormat="1" applyFont="1" applyProtection="1">
      <protection hidden="1"/>
    </xf>
    <xf numFmtId="16" fontId="4" fillId="0" borderId="1" xfId="0" applyNumberFormat="1" applyFont="1" applyBorder="1" applyProtection="1">
      <protection hidden="1"/>
    </xf>
    <xf numFmtId="0" fontId="4" fillId="0" borderId="0" xfId="0" applyFont="1" applyProtection="1">
      <protection hidden="1"/>
    </xf>
    <xf numFmtId="16" fontId="4" fillId="0" borderId="2" xfId="0" applyNumberFormat="1" applyFont="1" applyBorder="1" applyProtection="1">
      <protection hidden="1"/>
    </xf>
    <xf numFmtId="0" fontId="9" fillId="0" borderId="2" xfId="0" applyFont="1" applyBorder="1" applyAlignment="1" applyProtection="1">
      <alignment horizontal="left" vertical="center"/>
      <protection hidden="1"/>
    </xf>
    <xf numFmtId="16" fontId="4" fillId="2" borderId="2" xfId="0" quotePrefix="1" applyNumberFormat="1" applyFont="1" applyFill="1" applyBorder="1" applyAlignment="1" applyProtection="1">
      <alignment horizontal="left" vertical="center"/>
      <protection hidden="1"/>
    </xf>
    <xf numFmtId="0" fontId="4" fillId="2" borderId="2" xfId="0" applyFont="1" applyFill="1" applyBorder="1" applyAlignment="1" applyProtection="1">
      <alignment horizontal="left" vertical="center"/>
      <protection hidden="1"/>
    </xf>
    <xf numFmtId="0" fontId="4" fillId="0" borderId="2" xfId="0" applyFont="1" applyBorder="1" applyAlignment="1" applyProtection="1">
      <alignment wrapText="1"/>
      <protection hidden="1"/>
    </xf>
    <xf numFmtId="0" fontId="4" fillId="0" borderId="9" xfId="0" applyFont="1" applyBorder="1" applyAlignment="1" applyProtection="1">
      <alignment wrapText="1"/>
      <protection hidden="1"/>
    </xf>
    <xf numFmtId="0" fontId="4" fillId="0" borderId="9" xfId="0" applyFont="1" applyBorder="1" applyAlignment="1" applyProtection="1">
      <alignment horizontal="left" vertical="center"/>
      <protection hidden="1"/>
    </xf>
    <xf numFmtId="0" fontId="4" fillId="0" borderId="7" xfId="0" applyFont="1" applyBorder="1" applyProtection="1">
      <protection hidden="1"/>
    </xf>
    <xf numFmtId="0" fontId="4" fillId="0" borderId="7" xfId="0" applyFont="1" applyBorder="1" applyAlignment="1" applyProtection="1">
      <alignment horizontal="left" vertical="center" wrapText="1"/>
      <protection hidden="1"/>
    </xf>
    <xf numFmtId="0" fontId="4" fillId="0" borderId="6" xfId="0" applyFont="1" applyBorder="1" applyAlignment="1" applyProtection="1">
      <alignment horizontal="left" vertical="center" wrapText="1"/>
      <protection hidden="1"/>
    </xf>
    <xf numFmtId="0" fontId="4" fillId="2" borderId="1" xfId="0" applyFont="1" applyFill="1" applyBorder="1" applyAlignment="1" applyProtection="1">
      <alignment horizontal="left" vertical="center"/>
      <protection hidden="1"/>
    </xf>
    <xf numFmtId="0" fontId="17" fillId="0" borderId="0" xfId="0" applyFont="1" applyAlignment="1" applyProtection="1">
      <alignment vertical="center" wrapText="1"/>
      <protection hidden="1"/>
    </xf>
    <xf numFmtId="0" fontId="2" fillId="3" borderId="3" xfId="0" applyFont="1" applyFill="1" applyBorder="1" applyAlignment="1" applyProtection="1">
      <alignment horizontal="center" vertical="center"/>
      <protection hidden="1"/>
    </xf>
    <xf numFmtId="0" fontId="2" fillId="3" borderId="5" xfId="0" applyFont="1" applyFill="1" applyBorder="1" applyAlignment="1" applyProtection="1">
      <alignment horizontal="center" vertical="center"/>
      <protection hidden="1"/>
    </xf>
    <xf numFmtId="0" fontId="2" fillId="3" borderId="4" xfId="0" applyFont="1" applyFill="1" applyBorder="1" applyAlignment="1" applyProtection="1">
      <alignment horizontal="center" vertical="center"/>
      <protection hidden="1"/>
    </xf>
    <xf numFmtId="0" fontId="2" fillId="3" borderId="0" xfId="0" applyFont="1" applyFill="1" applyAlignment="1" applyProtection="1">
      <alignment horizontal="center" vertical="center"/>
      <protection hidden="1"/>
    </xf>
    <xf numFmtId="0" fontId="2" fillId="3" borderId="1" xfId="0" applyFont="1" applyFill="1" applyBorder="1" applyAlignment="1" applyProtection="1">
      <alignment horizontal="center" vertical="center"/>
      <protection hidden="1"/>
    </xf>
    <xf numFmtId="0" fontId="14" fillId="38" borderId="1" xfId="0" applyFont="1" applyFill="1" applyBorder="1" applyAlignment="1" applyProtection="1">
      <alignment horizontal="center" vertical="center" textRotation="90" wrapText="1"/>
      <protection hidden="1"/>
    </xf>
    <xf numFmtId="0" fontId="2" fillId="3" borderId="9" xfId="0" applyFont="1" applyFill="1" applyBorder="1" applyAlignment="1" applyProtection="1">
      <alignment horizontal="center" vertical="center"/>
      <protection hidden="1"/>
    </xf>
    <xf numFmtId="0" fontId="2" fillId="3" borderId="10" xfId="0" applyFont="1" applyFill="1" applyBorder="1" applyAlignment="1" applyProtection="1">
      <alignment horizontal="center" vertical="center"/>
      <protection hidden="1"/>
    </xf>
    <xf numFmtId="0" fontId="2" fillId="3" borderId="11" xfId="0" applyFont="1" applyFill="1" applyBorder="1" applyAlignment="1" applyProtection="1">
      <alignment horizontal="center" vertical="center"/>
      <protection hidden="1"/>
    </xf>
    <xf numFmtId="0" fontId="2" fillId="3" borderId="13" xfId="0" applyFont="1" applyFill="1" applyBorder="1" applyAlignment="1" applyProtection="1">
      <alignment horizontal="center" vertical="center"/>
      <protection hidden="1"/>
    </xf>
    <xf numFmtId="0" fontId="7" fillId="0" borderId="7" xfId="0" applyFont="1" applyBorder="1" applyProtection="1">
      <protection hidden="1"/>
    </xf>
    <xf numFmtId="0" fontId="7" fillId="0" borderId="0" xfId="0" applyFont="1" applyAlignment="1" applyProtection="1">
      <alignment wrapText="1"/>
      <protection hidden="1"/>
    </xf>
    <xf numFmtId="0" fontId="2" fillId="0" borderId="1" xfId="0" applyFont="1" applyBorder="1" applyProtection="1">
      <protection hidden="1"/>
    </xf>
    <xf numFmtId="16" fontId="4" fillId="0" borderId="1" xfId="0" applyNumberFormat="1" applyFont="1" applyBorder="1" applyAlignment="1" applyProtection="1">
      <alignment horizontal="left" vertical="center"/>
      <protection hidden="1"/>
    </xf>
    <xf numFmtId="0" fontId="4" fillId="5" borderId="0" xfId="0" applyFont="1" applyFill="1"/>
    <xf numFmtId="0" fontId="41" fillId="5" borderId="0" xfId="0" applyFont="1" applyFill="1" applyAlignment="1">
      <alignment wrapText="1"/>
    </xf>
    <xf numFmtId="0" fontId="2" fillId="2" borderId="9" xfId="0" applyFont="1" applyFill="1" applyBorder="1" applyAlignment="1" applyProtection="1">
      <alignment horizontal="center" vertical="center"/>
      <protection hidden="1"/>
    </xf>
    <xf numFmtId="0" fontId="2" fillId="4" borderId="12" xfId="0" applyFont="1" applyFill="1" applyBorder="1" applyAlignment="1" applyProtection="1">
      <alignment horizontal="center" vertical="center"/>
      <protection hidden="1"/>
    </xf>
    <xf numFmtId="0" fontId="4" fillId="5" borderId="1" xfId="0" applyFont="1" applyFill="1" applyBorder="1" applyAlignment="1">
      <alignment vertical="center" wrapText="1"/>
    </xf>
    <xf numFmtId="0" fontId="2" fillId="2" borderId="1" xfId="0" applyFont="1" applyFill="1" applyBorder="1" applyAlignment="1" applyProtection="1">
      <alignment horizontal="left" vertical="center" wrapText="1"/>
      <protection locked="0"/>
    </xf>
    <xf numFmtId="0" fontId="8" fillId="0" borderId="1" xfId="0" applyFont="1" applyBorder="1" applyAlignment="1" applyProtection="1">
      <alignment horizontal="left" vertical="center"/>
      <protection hidden="1"/>
    </xf>
    <xf numFmtId="0" fontId="8" fillId="0" borderId="2"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4" fillId="7" borderId="1" xfId="0" applyFont="1" applyFill="1" applyBorder="1" applyAlignment="1" applyProtection="1">
      <alignment horizontal="left" vertical="center" wrapText="1"/>
      <protection locked="0"/>
    </xf>
    <xf numFmtId="0" fontId="17" fillId="0" borderId="0" xfId="0" applyFont="1" applyAlignment="1" applyProtection="1">
      <alignment horizontal="left" vertical="center" wrapText="1"/>
      <protection hidden="1"/>
    </xf>
    <xf numFmtId="0" fontId="8" fillId="0" borderId="1" xfId="0" applyFont="1" applyBorder="1" applyAlignment="1" applyProtection="1">
      <alignment horizontal="left" vertical="center" wrapText="1"/>
      <protection hidden="1"/>
    </xf>
    <xf numFmtId="0" fontId="8" fillId="0" borderId="2" xfId="0" applyFont="1" applyBorder="1" applyAlignment="1" applyProtection="1">
      <alignment horizontal="center" vertical="center" wrapText="1"/>
      <protection hidden="1"/>
    </xf>
    <xf numFmtId="0" fontId="8" fillId="0" borderId="7" xfId="0" applyFont="1" applyBorder="1" applyAlignment="1" applyProtection="1">
      <alignment horizontal="center" vertical="center" wrapText="1"/>
      <protection hidden="1"/>
    </xf>
    <xf numFmtId="0" fontId="3" fillId="0" borderId="2" xfId="0" applyFont="1" applyBorder="1" applyAlignment="1" applyProtection="1">
      <alignment horizontal="center"/>
      <protection hidden="1"/>
    </xf>
    <xf numFmtId="0" fontId="3" fillId="0" borderId="6" xfId="0" applyFont="1" applyBorder="1" applyAlignment="1" applyProtection="1">
      <alignment horizontal="center"/>
      <protection hidden="1"/>
    </xf>
    <xf numFmtId="0" fontId="3" fillId="0" borderId="7" xfId="0" applyFont="1" applyBorder="1" applyAlignment="1" applyProtection="1">
      <alignment horizontal="center"/>
      <protection hidden="1"/>
    </xf>
    <xf numFmtId="0" fontId="14" fillId="8" borderId="0" xfId="2" applyFont="1" applyFill="1" applyAlignment="1" applyProtection="1">
      <alignment horizontal="left" vertical="center"/>
      <protection hidden="1"/>
    </xf>
    <xf numFmtId="0" fontId="14" fillId="8" borderId="13" xfId="2" applyFont="1" applyFill="1" applyBorder="1" applyAlignment="1" applyProtection="1">
      <alignment horizontal="left" vertical="center"/>
      <protection hidden="1"/>
    </xf>
    <xf numFmtId="10" fontId="11" fillId="0" borderId="2" xfId="0" applyNumberFormat="1" applyFont="1" applyBorder="1" applyAlignment="1" applyProtection="1">
      <alignment horizontal="center"/>
      <protection hidden="1"/>
    </xf>
    <xf numFmtId="10" fontId="11" fillId="0" borderId="7" xfId="0" applyNumberFormat="1" applyFont="1" applyBorder="1" applyAlignment="1" applyProtection="1">
      <alignment horizontal="center"/>
      <protection hidden="1"/>
    </xf>
    <xf numFmtId="0" fontId="3" fillId="0" borderId="1" xfId="0" applyFont="1" applyBorder="1" applyAlignment="1" applyProtection="1">
      <alignment horizontal="left"/>
      <protection hidden="1"/>
    </xf>
    <xf numFmtId="0" fontId="37" fillId="37" borderId="2" xfId="0" applyFont="1" applyFill="1" applyBorder="1" applyAlignment="1" applyProtection="1">
      <alignment vertical="center"/>
      <protection hidden="1"/>
    </xf>
    <xf numFmtId="0" fontId="37" fillId="37" borderId="7" xfId="0" applyFont="1" applyFill="1" applyBorder="1" applyAlignment="1" applyProtection="1">
      <alignment vertical="center"/>
      <protection hidden="1"/>
    </xf>
    <xf numFmtId="0" fontId="3" fillId="0" borderId="1" xfId="0" applyFont="1" applyBorder="1" applyAlignment="1" applyProtection="1">
      <alignment horizontal="left" wrapText="1"/>
      <protection hidden="1"/>
    </xf>
    <xf numFmtId="0" fontId="11" fillId="0" borderId="1" xfId="0" applyFont="1" applyBorder="1" applyAlignment="1" applyProtection="1">
      <alignment horizontal="left"/>
      <protection hidden="1"/>
    </xf>
    <xf numFmtId="0" fontId="3" fillId="0" borderId="0" xfId="0" applyFont="1" applyAlignment="1" applyProtection="1">
      <alignment horizontal="center" wrapText="1"/>
      <protection hidden="1"/>
    </xf>
    <xf numFmtId="0" fontId="39" fillId="37" borderId="0" xfId="0" applyFont="1" applyFill="1" applyAlignment="1" applyProtection="1">
      <alignment horizontal="left" vertical="center"/>
      <protection hidden="1"/>
    </xf>
    <xf numFmtId="0" fontId="17" fillId="0" borderId="0" xfId="0" applyFont="1" applyAlignment="1" applyProtection="1">
      <alignment vertical="center" wrapText="1"/>
      <protection hidden="1"/>
    </xf>
    <xf numFmtId="0" fontId="18" fillId="0" borderId="0" xfId="0" applyFont="1" applyAlignment="1" applyProtection="1">
      <alignment vertical="center" wrapText="1"/>
      <protection hidden="1"/>
    </xf>
    <xf numFmtId="0" fontId="1" fillId="7" borderId="1"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protection hidden="1"/>
    </xf>
    <xf numFmtId="0" fontId="2" fillId="2" borderId="10" xfId="0" applyFont="1" applyFill="1" applyBorder="1" applyAlignment="1" applyProtection="1">
      <alignment horizontal="center"/>
      <protection hidden="1"/>
    </xf>
    <xf numFmtId="0" fontId="2" fillId="3" borderId="3" xfId="0" applyFont="1" applyFill="1" applyBorder="1" applyAlignment="1" applyProtection="1">
      <alignment horizontal="center" vertical="center"/>
      <protection hidden="1"/>
    </xf>
    <xf numFmtId="0" fontId="2" fillId="3" borderId="5" xfId="0" applyFont="1" applyFill="1" applyBorder="1" applyAlignment="1" applyProtection="1">
      <alignment horizontal="center" vertical="center"/>
      <protection hidden="1"/>
    </xf>
    <xf numFmtId="0" fontId="9" fillId="4" borderId="9" xfId="0" applyFont="1" applyFill="1" applyBorder="1" applyAlignment="1" applyProtection="1">
      <alignment horizontal="left" vertical="center"/>
      <protection hidden="1"/>
    </xf>
    <xf numFmtId="0" fontId="9" fillId="4" borderId="12" xfId="0" applyFont="1" applyFill="1" applyBorder="1" applyAlignment="1" applyProtection="1">
      <alignment horizontal="left" vertical="center"/>
      <protection hidden="1"/>
    </xf>
    <xf numFmtId="0" fontId="2" fillId="3" borderId="4" xfId="0" applyFont="1" applyFill="1" applyBorder="1" applyAlignment="1" applyProtection="1">
      <alignment horizontal="center" vertical="center"/>
      <protection hidden="1"/>
    </xf>
    <xf numFmtId="0" fontId="5" fillId="4" borderId="2" xfId="0" applyFont="1" applyFill="1" applyBorder="1" applyAlignment="1" applyProtection="1">
      <alignment horizontal="left" vertical="center"/>
      <protection hidden="1"/>
    </xf>
    <xf numFmtId="0" fontId="5" fillId="4" borderId="7" xfId="0" applyFont="1" applyFill="1" applyBorder="1" applyAlignment="1" applyProtection="1">
      <alignment horizontal="left" vertical="center"/>
      <protection hidden="1"/>
    </xf>
    <xf numFmtId="0" fontId="2" fillId="3" borderId="0" xfId="0" applyFont="1" applyFill="1" applyAlignment="1" applyProtection="1">
      <alignment horizontal="center" vertical="center"/>
      <protection hidden="1"/>
    </xf>
    <xf numFmtId="0" fontId="2" fillId="3" borderId="1" xfId="0" applyFont="1" applyFill="1" applyBorder="1" applyAlignment="1" applyProtection="1">
      <alignment horizontal="center" vertical="center"/>
      <protection hidden="1"/>
    </xf>
    <xf numFmtId="0" fontId="37" fillId="38" borderId="1" xfId="0" applyFont="1" applyFill="1" applyBorder="1" applyAlignment="1" applyProtection="1">
      <alignment horizontal="center" vertical="center"/>
      <protection hidden="1"/>
    </xf>
    <xf numFmtId="0" fontId="38" fillId="38" borderId="1" xfId="0" applyFont="1" applyFill="1" applyBorder="1" applyAlignment="1" applyProtection="1">
      <alignment horizontal="center" vertical="top"/>
      <protection hidden="1"/>
    </xf>
    <xf numFmtId="0" fontId="4" fillId="3" borderId="3" xfId="0" applyFont="1" applyFill="1" applyBorder="1" applyAlignment="1" applyProtection="1">
      <alignment horizontal="center" vertical="center"/>
      <protection hidden="1"/>
    </xf>
    <xf numFmtId="0" fontId="14" fillId="38" borderId="4" xfId="0" applyFont="1" applyFill="1" applyBorder="1" applyAlignment="1" applyProtection="1">
      <alignment horizontal="center" vertical="center" textRotation="90" wrapText="1"/>
      <protection hidden="1"/>
    </xf>
    <xf numFmtId="0" fontId="14" fillId="38" borderId="1" xfId="0" applyFont="1" applyFill="1" applyBorder="1" applyAlignment="1" applyProtection="1">
      <alignment horizontal="center" vertical="center" textRotation="90" wrapText="1"/>
      <protection hidden="1"/>
    </xf>
    <xf numFmtId="0" fontId="8" fillId="2" borderId="1" xfId="0" applyFont="1" applyFill="1" applyBorder="1" applyAlignment="1" applyProtection="1">
      <alignment horizontal="center" vertical="center" textRotation="90" wrapText="1"/>
      <protection hidden="1"/>
    </xf>
    <xf numFmtId="0" fontId="37" fillId="38" borderId="4"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3" borderId="10" xfId="0" applyFont="1" applyFill="1" applyBorder="1" applyAlignment="1" applyProtection="1">
      <alignment horizontal="center" vertical="center"/>
      <protection hidden="1"/>
    </xf>
    <xf numFmtId="0" fontId="2" fillId="3" borderId="11" xfId="0" applyFont="1" applyFill="1" applyBorder="1" applyAlignment="1" applyProtection="1">
      <alignment horizontal="center" vertical="center"/>
      <protection hidden="1"/>
    </xf>
    <xf numFmtId="0" fontId="2" fillId="3" borderId="12" xfId="0" applyFont="1" applyFill="1" applyBorder="1" applyAlignment="1" applyProtection="1">
      <alignment horizontal="center" vertical="center"/>
      <protection hidden="1"/>
    </xf>
    <xf numFmtId="0" fontId="2" fillId="3" borderId="13" xfId="0" applyFont="1" applyFill="1" applyBorder="1" applyAlignment="1" applyProtection="1">
      <alignment horizontal="center" vertical="center"/>
      <protection hidden="1"/>
    </xf>
  </cellXfs>
  <cellStyles count="630">
    <cellStyle name="20% - Akzent1 2" xfId="4" xr:uid="{00000000-0005-0000-0000-000000000000}"/>
    <cellStyle name="20% - Akzent1 2 2" xfId="5" xr:uid="{00000000-0005-0000-0000-000001000000}"/>
    <cellStyle name="20% - Akzent1 2 3" xfId="6" xr:uid="{00000000-0005-0000-0000-000002000000}"/>
    <cellStyle name="20% - Akzent1 2 4" xfId="7" xr:uid="{00000000-0005-0000-0000-000003000000}"/>
    <cellStyle name="20% - Akzent1 2 5" xfId="8" xr:uid="{00000000-0005-0000-0000-000004000000}"/>
    <cellStyle name="20% - Akzent1 3" xfId="9" xr:uid="{00000000-0005-0000-0000-000005000000}"/>
    <cellStyle name="20% - Akzent1 3 2" xfId="10" xr:uid="{00000000-0005-0000-0000-000006000000}"/>
    <cellStyle name="20% - Akzent1 3 3" xfId="11" xr:uid="{00000000-0005-0000-0000-000007000000}"/>
    <cellStyle name="20% - Akzent1 3 4" xfId="12" xr:uid="{00000000-0005-0000-0000-000008000000}"/>
    <cellStyle name="20% - Akzent1 3 5" xfId="13" xr:uid="{00000000-0005-0000-0000-000009000000}"/>
    <cellStyle name="20% - Akzent1 4" xfId="14" xr:uid="{00000000-0005-0000-0000-00000A000000}"/>
    <cellStyle name="20% - Akzent1 4 2" xfId="15" xr:uid="{00000000-0005-0000-0000-00000B000000}"/>
    <cellStyle name="20% - Akzent1 4 3" xfId="16" xr:uid="{00000000-0005-0000-0000-00000C000000}"/>
    <cellStyle name="20% - Akzent1 4 4" xfId="17" xr:uid="{00000000-0005-0000-0000-00000D000000}"/>
    <cellStyle name="20% - Akzent1 4 5" xfId="18" xr:uid="{00000000-0005-0000-0000-00000E000000}"/>
    <cellStyle name="20% - Akzent1 5" xfId="19" xr:uid="{00000000-0005-0000-0000-00000F000000}"/>
    <cellStyle name="20% - Akzent1 5 2" xfId="20" xr:uid="{00000000-0005-0000-0000-000010000000}"/>
    <cellStyle name="20% - Akzent1 5 3" xfId="21" xr:uid="{00000000-0005-0000-0000-000011000000}"/>
    <cellStyle name="20% - Akzent1 5 4" xfId="22" xr:uid="{00000000-0005-0000-0000-000012000000}"/>
    <cellStyle name="20% - Akzent1 5 5" xfId="23" xr:uid="{00000000-0005-0000-0000-000013000000}"/>
    <cellStyle name="20% - Akzent2 2" xfId="24" xr:uid="{00000000-0005-0000-0000-000014000000}"/>
    <cellStyle name="20% - Akzent2 2 2" xfId="25" xr:uid="{00000000-0005-0000-0000-000015000000}"/>
    <cellStyle name="20% - Akzent2 2 3" xfId="26" xr:uid="{00000000-0005-0000-0000-000016000000}"/>
    <cellStyle name="20% - Akzent2 2 4" xfId="27" xr:uid="{00000000-0005-0000-0000-000017000000}"/>
    <cellStyle name="20% - Akzent2 2 5" xfId="28" xr:uid="{00000000-0005-0000-0000-000018000000}"/>
    <cellStyle name="20% - Akzent2 3" xfId="29" xr:uid="{00000000-0005-0000-0000-000019000000}"/>
    <cellStyle name="20% - Akzent2 3 2" xfId="30" xr:uid="{00000000-0005-0000-0000-00001A000000}"/>
    <cellStyle name="20% - Akzent2 3 3" xfId="31" xr:uid="{00000000-0005-0000-0000-00001B000000}"/>
    <cellStyle name="20% - Akzent2 3 4" xfId="32" xr:uid="{00000000-0005-0000-0000-00001C000000}"/>
    <cellStyle name="20% - Akzent2 3 5" xfId="33" xr:uid="{00000000-0005-0000-0000-00001D000000}"/>
    <cellStyle name="20% - Akzent2 4" xfId="34" xr:uid="{00000000-0005-0000-0000-00001E000000}"/>
    <cellStyle name="20% - Akzent2 4 2" xfId="35" xr:uid="{00000000-0005-0000-0000-00001F000000}"/>
    <cellStyle name="20% - Akzent2 4 3" xfId="36" xr:uid="{00000000-0005-0000-0000-000020000000}"/>
    <cellStyle name="20% - Akzent2 4 4" xfId="37" xr:uid="{00000000-0005-0000-0000-000021000000}"/>
    <cellStyle name="20% - Akzent2 4 5" xfId="38" xr:uid="{00000000-0005-0000-0000-000022000000}"/>
    <cellStyle name="20% - Akzent2 5" xfId="39" xr:uid="{00000000-0005-0000-0000-000023000000}"/>
    <cellStyle name="20% - Akzent2 5 2" xfId="40" xr:uid="{00000000-0005-0000-0000-000024000000}"/>
    <cellStyle name="20% - Akzent2 5 3" xfId="41" xr:uid="{00000000-0005-0000-0000-000025000000}"/>
    <cellStyle name="20% - Akzent2 5 4" xfId="42" xr:uid="{00000000-0005-0000-0000-000026000000}"/>
    <cellStyle name="20% - Akzent2 5 5" xfId="43" xr:uid="{00000000-0005-0000-0000-000027000000}"/>
    <cellStyle name="20% - Akzent3 2" xfId="44" xr:uid="{00000000-0005-0000-0000-000028000000}"/>
    <cellStyle name="20% - Akzent3 2 2" xfId="45" xr:uid="{00000000-0005-0000-0000-000029000000}"/>
    <cellStyle name="20% - Akzent3 2 3" xfId="46" xr:uid="{00000000-0005-0000-0000-00002A000000}"/>
    <cellStyle name="20% - Akzent3 2 4" xfId="47" xr:uid="{00000000-0005-0000-0000-00002B000000}"/>
    <cellStyle name="20% - Akzent3 2 5" xfId="48" xr:uid="{00000000-0005-0000-0000-00002C000000}"/>
    <cellStyle name="20% - Akzent3 3" xfId="49" xr:uid="{00000000-0005-0000-0000-00002D000000}"/>
    <cellStyle name="20% - Akzent3 3 2" xfId="50" xr:uid="{00000000-0005-0000-0000-00002E000000}"/>
    <cellStyle name="20% - Akzent3 3 3" xfId="51" xr:uid="{00000000-0005-0000-0000-00002F000000}"/>
    <cellStyle name="20% - Akzent3 3 4" xfId="52" xr:uid="{00000000-0005-0000-0000-000030000000}"/>
    <cellStyle name="20% - Akzent3 3 5" xfId="53" xr:uid="{00000000-0005-0000-0000-000031000000}"/>
    <cellStyle name="20% - Akzent3 4" xfId="54" xr:uid="{00000000-0005-0000-0000-000032000000}"/>
    <cellStyle name="20% - Akzent3 4 2" xfId="55" xr:uid="{00000000-0005-0000-0000-000033000000}"/>
    <cellStyle name="20% - Akzent3 4 3" xfId="56" xr:uid="{00000000-0005-0000-0000-000034000000}"/>
    <cellStyle name="20% - Akzent3 4 4" xfId="57" xr:uid="{00000000-0005-0000-0000-000035000000}"/>
    <cellStyle name="20% - Akzent3 4 5" xfId="58" xr:uid="{00000000-0005-0000-0000-000036000000}"/>
    <cellStyle name="20% - Akzent3 5" xfId="59" xr:uid="{00000000-0005-0000-0000-000037000000}"/>
    <cellStyle name="20% - Akzent3 5 2" xfId="60" xr:uid="{00000000-0005-0000-0000-000038000000}"/>
    <cellStyle name="20% - Akzent3 5 3" xfId="61" xr:uid="{00000000-0005-0000-0000-000039000000}"/>
    <cellStyle name="20% - Akzent3 5 4" xfId="62" xr:uid="{00000000-0005-0000-0000-00003A000000}"/>
    <cellStyle name="20% - Akzent3 5 5" xfId="63" xr:uid="{00000000-0005-0000-0000-00003B000000}"/>
    <cellStyle name="20% - Akzent4 2" xfId="64" xr:uid="{00000000-0005-0000-0000-00003C000000}"/>
    <cellStyle name="20% - Akzent4 2 2" xfId="65" xr:uid="{00000000-0005-0000-0000-00003D000000}"/>
    <cellStyle name="20% - Akzent4 2 3" xfId="66" xr:uid="{00000000-0005-0000-0000-00003E000000}"/>
    <cellStyle name="20% - Akzent4 2 4" xfId="67" xr:uid="{00000000-0005-0000-0000-00003F000000}"/>
    <cellStyle name="20% - Akzent4 2 5" xfId="68" xr:uid="{00000000-0005-0000-0000-000040000000}"/>
    <cellStyle name="20% - Akzent4 3" xfId="69" xr:uid="{00000000-0005-0000-0000-000041000000}"/>
    <cellStyle name="20% - Akzent4 3 2" xfId="70" xr:uid="{00000000-0005-0000-0000-000042000000}"/>
    <cellStyle name="20% - Akzent4 3 3" xfId="71" xr:uid="{00000000-0005-0000-0000-000043000000}"/>
    <cellStyle name="20% - Akzent4 3 4" xfId="72" xr:uid="{00000000-0005-0000-0000-000044000000}"/>
    <cellStyle name="20% - Akzent4 3 5" xfId="73" xr:uid="{00000000-0005-0000-0000-000045000000}"/>
    <cellStyle name="20% - Akzent4 4" xfId="74" xr:uid="{00000000-0005-0000-0000-000046000000}"/>
    <cellStyle name="20% - Akzent4 4 2" xfId="75" xr:uid="{00000000-0005-0000-0000-000047000000}"/>
    <cellStyle name="20% - Akzent4 4 3" xfId="76" xr:uid="{00000000-0005-0000-0000-000048000000}"/>
    <cellStyle name="20% - Akzent4 4 4" xfId="77" xr:uid="{00000000-0005-0000-0000-000049000000}"/>
    <cellStyle name="20% - Akzent4 4 5" xfId="78" xr:uid="{00000000-0005-0000-0000-00004A000000}"/>
    <cellStyle name="20% - Akzent4 5" xfId="79" xr:uid="{00000000-0005-0000-0000-00004B000000}"/>
    <cellStyle name="20% - Akzent4 5 2" xfId="80" xr:uid="{00000000-0005-0000-0000-00004C000000}"/>
    <cellStyle name="20% - Akzent4 5 3" xfId="81" xr:uid="{00000000-0005-0000-0000-00004D000000}"/>
    <cellStyle name="20% - Akzent4 5 4" xfId="82" xr:uid="{00000000-0005-0000-0000-00004E000000}"/>
    <cellStyle name="20% - Akzent4 5 5" xfId="83" xr:uid="{00000000-0005-0000-0000-00004F000000}"/>
    <cellStyle name="20% - Akzent5 2" xfId="84" xr:uid="{00000000-0005-0000-0000-000050000000}"/>
    <cellStyle name="20% - Akzent5 2 2" xfId="85" xr:uid="{00000000-0005-0000-0000-000051000000}"/>
    <cellStyle name="20% - Akzent5 2 3" xfId="86" xr:uid="{00000000-0005-0000-0000-000052000000}"/>
    <cellStyle name="20% - Akzent5 2 4" xfId="87" xr:uid="{00000000-0005-0000-0000-000053000000}"/>
    <cellStyle name="20% - Akzent5 2 5" xfId="88" xr:uid="{00000000-0005-0000-0000-000054000000}"/>
    <cellStyle name="20% - Akzent5 3" xfId="89" xr:uid="{00000000-0005-0000-0000-000055000000}"/>
    <cellStyle name="20% - Akzent5 3 2" xfId="90" xr:uid="{00000000-0005-0000-0000-000056000000}"/>
    <cellStyle name="20% - Akzent5 3 3" xfId="91" xr:uid="{00000000-0005-0000-0000-000057000000}"/>
    <cellStyle name="20% - Akzent5 3 4" xfId="92" xr:uid="{00000000-0005-0000-0000-000058000000}"/>
    <cellStyle name="20% - Akzent5 3 5" xfId="93" xr:uid="{00000000-0005-0000-0000-000059000000}"/>
    <cellStyle name="20% - Akzent5 4" xfId="94" xr:uid="{00000000-0005-0000-0000-00005A000000}"/>
    <cellStyle name="20% - Akzent5 4 2" xfId="95" xr:uid="{00000000-0005-0000-0000-00005B000000}"/>
    <cellStyle name="20% - Akzent5 4 3" xfId="96" xr:uid="{00000000-0005-0000-0000-00005C000000}"/>
    <cellStyle name="20% - Akzent5 4 4" xfId="97" xr:uid="{00000000-0005-0000-0000-00005D000000}"/>
    <cellStyle name="20% - Akzent5 4 5" xfId="98" xr:uid="{00000000-0005-0000-0000-00005E000000}"/>
    <cellStyle name="20% - Akzent5 5" xfId="99" xr:uid="{00000000-0005-0000-0000-00005F000000}"/>
    <cellStyle name="20% - Akzent5 5 2" xfId="100" xr:uid="{00000000-0005-0000-0000-000060000000}"/>
    <cellStyle name="20% - Akzent5 5 3" xfId="101" xr:uid="{00000000-0005-0000-0000-000061000000}"/>
    <cellStyle name="20% - Akzent5 5 4" xfId="102" xr:uid="{00000000-0005-0000-0000-000062000000}"/>
    <cellStyle name="20% - Akzent5 5 5" xfId="103" xr:uid="{00000000-0005-0000-0000-000063000000}"/>
    <cellStyle name="20% - Akzent6 2" xfId="104" xr:uid="{00000000-0005-0000-0000-000064000000}"/>
    <cellStyle name="20% - Akzent6 2 2" xfId="105" xr:uid="{00000000-0005-0000-0000-000065000000}"/>
    <cellStyle name="20% - Akzent6 2 3" xfId="106" xr:uid="{00000000-0005-0000-0000-000066000000}"/>
    <cellStyle name="20% - Akzent6 2 4" xfId="107" xr:uid="{00000000-0005-0000-0000-000067000000}"/>
    <cellStyle name="20% - Akzent6 2 5" xfId="108" xr:uid="{00000000-0005-0000-0000-000068000000}"/>
    <cellStyle name="20% - Akzent6 3" xfId="109" xr:uid="{00000000-0005-0000-0000-000069000000}"/>
    <cellStyle name="20% - Akzent6 3 2" xfId="110" xr:uid="{00000000-0005-0000-0000-00006A000000}"/>
    <cellStyle name="20% - Akzent6 3 3" xfId="111" xr:uid="{00000000-0005-0000-0000-00006B000000}"/>
    <cellStyle name="20% - Akzent6 3 4" xfId="112" xr:uid="{00000000-0005-0000-0000-00006C000000}"/>
    <cellStyle name="20% - Akzent6 3 5" xfId="113" xr:uid="{00000000-0005-0000-0000-00006D000000}"/>
    <cellStyle name="20% - Akzent6 4" xfId="114" xr:uid="{00000000-0005-0000-0000-00006E000000}"/>
    <cellStyle name="20% - Akzent6 4 2" xfId="115" xr:uid="{00000000-0005-0000-0000-00006F000000}"/>
    <cellStyle name="20% - Akzent6 4 3" xfId="116" xr:uid="{00000000-0005-0000-0000-000070000000}"/>
    <cellStyle name="20% - Akzent6 4 4" xfId="117" xr:uid="{00000000-0005-0000-0000-000071000000}"/>
    <cellStyle name="20% - Akzent6 4 5" xfId="118" xr:uid="{00000000-0005-0000-0000-000072000000}"/>
    <cellStyle name="20% - Akzent6 5" xfId="119" xr:uid="{00000000-0005-0000-0000-000073000000}"/>
    <cellStyle name="20% - Akzent6 5 2" xfId="120" xr:uid="{00000000-0005-0000-0000-000074000000}"/>
    <cellStyle name="20% - Akzent6 5 3" xfId="121" xr:uid="{00000000-0005-0000-0000-000075000000}"/>
    <cellStyle name="20% - Akzent6 5 4" xfId="122" xr:uid="{00000000-0005-0000-0000-000076000000}"/>
    <cellStyle name="20% - Akzent6 5 5" xfId="123" xr:uid="{00000000-0005-0000-0000-000077000000}"/>
    <cellStyle name="40% - Akzent1 2" xfId="124" xr:uid="{00000000-0005-0000-0000-000078000000}"/>
    <cellStyle name="40% - Akzent1 2 2" xfId="125" xr:uid="{00000000-0005-0000-0000-000079000000}"/>
    <cellStyle name="40% - Akzent1 2 3" xfId="126" xr:uid="{00000000-0005-0000-0000-00007A000000}"/>
    <cellStyle name="40% - Akzent1 2 4" xfId="127" xr:uid="{00000000-0005-0000-0000-00007B000000}"/>
    <cellStyle name="40% - Akzent1 2 5" xfId="128" xr:uid="{00000000-0005-0000-0000-00007C000000}"/>
    <cellStyle name="40% - Akzent1 3" xfId="129" xr:uid="{00000000-0005-0000-0000-00007D000000}"/>
    <cellStyle name="40% - Akzent1 3 2" xfId="130" xr:uid="{00000000-0005-0000-0000-00007E000000}"/>
    <cellStyle name="40% - Akzent1 3 3" xfId="131" xr:uid="{00000000-0005-0000-0000-00007F000000}"/>
    <cellStyle name="40% - Akzent1 3 4" xfId="132" xr:uid="{00000000-0005-0000-0000-000080000000}"/>
    <cellStyle name="40% - Akzent1 3 5" xfId="133" xr:uid="{00000000-0005-0000-0000-000081000000}"/>
    <cellStyle name="40% - Akzent1 4" xfId="134" xr:uid="{00000000-0005-0000-0000-000082000000}"/>
    <cellStyle name="40% - Akzent1 4 2" xfId="135" xr:uid="{00000000-0005-0000-0000-000083000000}"/>
    <cellStyle name="40% - Akzent1 4 3" xfId="136" xr:uid="{00000000-0005-0000-0000-000084000000}"/>
    <cellStyle name="40% - Akzent1 4 4" xfId="137" xr:uid="{00000000-0005-0000-0000-000085000000}"/>
    <cellStyle name="40% - Akzent1 4 5" xfId="138" xr:uid="{00000000-0005-0000-0000-000086000000}"/>
    <cellStyle name="40% - Akzent1 5" xfId="139" xr:uid="{00000000-0005-0000-0000-000087000000}"/>
    <cellStyle name="40% - Akzent1 5 2" xfId="140" xr:uid="{00000000-0005-0000-0000-000088000000}"/>
    <cellStyle name="40% - Akzent1 5 3" xfId="141" xr:uid="{00000000-0005-0000-0000-000089000000}"/>
    <cellStyle name="40% - Akzent1 5 4" xfId="142" xr:uid="{00000000-0005-0000-0000-00008A000000}"/>
    <cellStyle name="40% - Akzent1 5 5" xfId="143" xr:uid="{00000000-0005-0000-0000-00008B000000}"/>
    <cellStyle name="40% - Akzent2 2" xfId="144" xr:uid="{00000000-0005-0000-0000-00008C000000}"/>
    <cellStyle name="40% - Akzent2 2 2" xfId="145" xr:uid="{00000000-0005-0000-0000-00008D000000}"/>
    <cellStyle name="40% - Akzent2 2 3" xfId="146" xr:uid="{00000000-0005-0000-0000-00008E000000}"/>
    <cellStyle name="40% - Akzent2 2 4" xfId="147" xr:uid="{00000000-0005-0000-0000-00008F000000}"/>
    <cellStyle name="40% - Akzent2 2 5" xfId="148" xr:uid="{00000000-0005-0000-0000-000090000000}"/>
    <cellStyle name="40% - Akzent2 3" xfId="149" xr:uid="{00000000-0005-0000-0000-000091000000}"/>
    <cellStyle name="40% - Akzent2 3 2" xfId="150" xr:uid="{00000000-0005-0000-0000-000092000000}"/>
    <cellStyle name="40% - Akzent2 3 3" xfId="151" xr:uid="{00000000-0005-0000-0000-000093000000}"/>
    <cellStyle name="40% - Akzent2 3 4" xfId="152" xr:uid="{00000000-0005-0000-0000-000094000000}"/>
    <cellStyle name="40% - Akzent2 3 5" xfId="153" xr:uid="{00000000-0005-0000-0000-000095000000}"/>
    <cellStyle name="40% - Akzent2 4" xfId="154" xr:uid="{00000000-0005-0000-0000-000096000000}"/>
    <cellStyle name="40% - Akzent2 4 2" xfId="155" xr:uid="{00000000-0005-0000-0000-000097000000}"/>
    <cellStyle name="40% - Akzent2 4 3" xfId="156" xr:uid="{00000000-0005-0000-0000-000098000000}"/>
    <cellStyle name="40% - Akzent2 4 4" xfId="157" xr:uid="{00000000-0005-0000-0000-000099000000}"/>
    <cellStyle name="40% - Akzent2 4 5" xfId="158" xr:uid="{00000000-0005-0000-0000-00009A000000}"/>
    <cellStyle name="40% - Akzent2 5" xfId="159" xr:uid="{00000000-0005-0000-0000-00009B000000}"/>
    <cellStyle name="40% - Akzent2 5 2" xfId="160" xr:uid="{00000000-0005-0000-0000-00009C000000}"/>
    <cellStyle name="40% - Akzent2 5 3" xfId="161" xr:uid="{00000000-0005-0000-0000-00009D000000}"/>
    <cellStyle name="40% - Akzent2 5 4" xfId="162" xr:uid="{00000000-0005-0000-0000-00009E000000}"/>
    <cellStyle name="40% - Akzent2 5 5" xfId="163" xr:uid="{00000000-0005-0000-0000-00009F000000}"/>
    <cellStyle name="40% - Akzent3 2" xfId="164" xr:uid="{00000000-0005-0000-0000-0000A0000000}"/>
    <cellStyle name="40% - Akzent3 2 2" xfId="165" xr:uid="{00000000-0005-0000-0000-0000A1000000}"/>
    <cellStyle name="40% - Akzent3 2 3" xfId="166" xr:uid="{00000000-0005-0000-0000-0000A2000000}"/>
    <cellStyle name="40% - Akzent3 2 4" xfId="167" xr:uid="{00000000-0005-0000-0000-0000A3000000}"/>
    <cellStyle name="40% - Akzent3 2 5" xfId="168" xr:uid="{00000000-0005-0000-0000-0000A4000000}"/>
    <cellStyle name="40% - Akzent3 3" xfId="169" xr:uid="{00000000-0005-0000-0000-0000A5000000}"/>
    <cellStyle name="40% - Akzent3 3 2" xfId="170" xr:uid="{00000000-0005-0000-0000-0000A6000000}"/>
    <cellStyle name="40% - Akzent3 3 3" xfId="171" xr:uid="{00000000-0005-0000-0000-0000A7000000}"/>
    <cellStyle name="40% - Akzent3 3 4" xfId="172" xr:uid="{00000000-0005-0000-0000-0000A8000000}"/>
    <cellStyle name="40% - Akzent3 3 5" xfId="173" xr:uid="{00000000-0005-0000-0000-0000A9000000}"/>
    <cellStyle name="40% - Akzent3 4" xfId="174" xr:uid="{00000000-0005-0000-0000-0000AA000000}"/>
    <cellStyle name="40% - Akzent3 4 2" xfId="175" xr:uid="{00000000-0005-0000-0000-0000AB000000}"/>
    <cellStyle name="40% - Akzent3 4 3" xfId="176" xr:uid="{00000000-0005-0000-0000-0000AC000000}"/>
    <cellStyle name="40% - Akzent3 4 4" xfId="177" xr:uid="{00000000-0005-0000-0000-0000AD000000}"/>
    <cellStyle name="40% - Akzent3 4 5" xfId="178" xr:uid="{00000000-0005-0000-0000-0000AE000000}"/>
    <cellStyle name="40% - Akzent3 5" xfId="179" xr:uid="{00000000-0005-0000-0000-0000AF000000}"/>
    <cellStyle name="40% - Akzent3 5 2" xfId="180" xr:uid="{00000000-0005-0000-0000-0000B0000000}"/>
    <cellStyle name="40% - Akzent3 5 3" xfId="181" xr:uid="{00000000-0005-0000-0000-0000B1000000}"/>
    <cellStyle name="40% - Akzent3 5 4" xfId="182" xr:uid="{00000000-0005-0000-0000-0000B2000000}"/>
    <cellStyle name="40% - Akzent3 5 5" xfId="183" xr:uid="{00000000-0005-0000-0000-0000B3000000}"/>
    <cellStyle name="40% - Akzent4 2" xfId="184" xr:uid="{00000000-0005-0000-0000-0000B4000000}"/>
    <cellStyle name="40% - Akzent4 2 2" xfId="185" xr:uid="{00000000-0005-0000-0000-0000B5000000}"/>
    <cellStyle name="40% - Akzent4 2 3" xfId="186" xr:uid="{00000000-0005-0000-0000-0000B6000000}"/>
    <cellStyle name="40% - Akzent4 2 4" xfId="187" xr:uid="{00000000-0005-0000-0000-0000B7000000}"/>
    <cellStyle name="40% - Akzent4 2 5" xfId="188" xr:uid="{00000000-0005-0000-0000-0000B8000000}"/>
    <cellStyle name="40% - Akzent4 3" xfId="189" xr:uid="{00000000-0005-0000-0000-0000B9000000}"/>
    <cellStyle name="40% - Akzent4 3 2" xfId="190" xr:uid="{00000000-0005-0000-0000-0000BA000000}"/>
    <cellStyle name="40% - Akzent4 3 3" xfId="191" xr:uid="{00000000-0005-0000-0000-0000BB000000}"/>
    <cellStyle name="40% - Akzent4 3 4" xfId="192" xr:uid="{00000000-0005-0000-0000-0000BC000000}"/>
    <cellStyle name="40% - Akzent4 3 5" xfId="193" xr:uid="{00000000-0005-0000-0000-0000BD000000}"/>
    <cellStyle name="40% - Akzent4 4" xfId="194" xr:uid="{00000000-0005-0000-0000-0000BE000000}"/>
    <cellStyle name="40% - Akzent4 4 2" xfId="195" xr:uid="{00000000-0005-0000-0000-0000BF000000}"/>
    <cellStyle name="40% - Akzent4 4 3" xfId="196" xr:uid="{00000000-0005-0000-0000-0000C0000000}"/>
    <cellStyle name="40% - Akzent4 4 4" xfId="197" xr:uid="{00000000-0005-0000-0000-0000C1000000}"/>
    <cellStyle name="40% - Akzent4 4 5" xfId="198" xr:uid="{00000000-0005-0000-0000-0000C2000000}"/>
    <cellStyle name="40% - Akzent4 5" xfId="199" xr:uid="{00000000-0005-0000-0000-0000C3000000}"/>
    <cellStyle name="40% - Akzent4 5 2" xfId="200" xr:uid="{00000000-0005-0000-0000-0000C4000000}"/>
    <cellStyle name="40% - Akzent4 5 3" xfId="201" xr:uid="{00000000-0005-0000-0000-0000C5000000}"/>
    <cellStyle name="40% - Akzent4 5 4" xfId="202" xr:uid="{00000000-0005-0000-0000-0000C6000000}"/>
    <cellStyle name="40% - Akzent4 5 5" xfId="203" xr:uid="{00000000-0005-0000-0000-0000C7000000}"/>
    <cellStyle name="40% - Akzent5 2" xfId="204" xr:uid="{00000000-0005-0000-0000-0000C8000000}"/>
    <cellStyle name="40% - Akzent5 2 2" xfId="205" xr:uid="{00000000-0005-0000-0000-0000C9000000}"/>
    <cellStyle name="40% - Akzent5 2 3" xfId="206" xr:uid="{00000000-0005-0000-0000-0000CA000000}"/>
    <cellStyle name="40% - Akzent5 2 4" xfId="207" xr:uid="{00000000-0005-0000-0000-0000CB000000}"/>
    <cellStyle name="40% - Akzent5 2 5" xfId="208" xr:uid="{00000000-0005-0000-0000-0000CC000000}"/>
    <cellStyle name="40% - Akzent5 3" xfId="209" xr:uid="{00000000-0005-0000-0000-0000CD000000}"/>
    <cellStyle name="40% - Akzent5 3 2" xfId="210" xr:uid="{00000000-0005-0000-0000-0000CE000000}"/>
    <cellStyle name="40% - Akzent5 3 3" xfId="211" xr:uid="{00000000-0005-0000-0000-0000CF000000}"/>
    <cellStyle name="40% - Akzent5 3 4" xfId="212" xr:uid="{00000000-0005-0000-0000-0000D0000000}"/>
    <cellStyle name="40% - Akzent5 3 5" xfId="213" xr:uid="{00000000-0005-0000-0000-0000D1000000}"/>
    <cellStyle name="40% - Akzent5 4" xfId="214" xr:uid="{00000000-0005-0000-0000-0000D2000000}"/>
    <cellStyle name="40% - Akzent5 4 2" xfId="215" xr:uid="{00000000-0005-0000-0000-0000D3000000}"/>
    <cellStyle name="40% - Akzent5 4 3" xfId="216" xr:uid="{00000000-0005-0000-0000-0000D4000000}"/>
    <cellStyle name="40% - Akzent5 4 4" xfId="217" xr:uid="{00000000-0005-0000-0000-0000D5000000}"/>
    <cellStyle name="40% - Akzent5 4 5" xfId="218" xr:uid="{00000000-0005-0000-0000-0000D6000000}"/>
    <cellStyle name="40% - Akzent5 5" xfId="219" xr:uid="{00000000-0005-0000-0000-0000D7000000}"/>
    <cellStyle name="40% - Akzent5 5 2" xfId="220" xr:uid="{00000000-0005-0000-0000-0000D8000000}"/>
    <cellStyle name="40% - Akzent5 5 3" xfId="221" xr:uid="{00000000-0005-0000-0000-0000D9000000}"/>
    <cellStyle name="40% - Akzent5 5 4" xfId="222" xr:uid="{00000000-0005-0000-0000-0000DA000000}"/>
    <cellStyle name="40% - Akzent5 5 5" xfId="223" xr:uid="{00000000-0005-0000-0000-0000DB000000}"/>
    <cellStyle name="40% - Akzent6 2" xfId="224" xr:uid="{00000000-0005-0000-0000-0000DC000000}"/>
    <cellStyle name="40% - Akzent6 2 2" xfId="225" xr:uid="{00000000-0005-0000-0000-0000DD000000}"/>
    <cellStyle name="40% - Akzent6 2 3" xfId="226" xr:uid="{00000000-0005-0000-0000-0000DE000000}"/>
    <cellStyle name="40% - Akzent6 2 4" xfId="227" xr:uid="{00000000-0005-0000-0000-0000DF000000}"/>
    <cellStyle name="40% - Akzent6 2 5" xfId="228" xr:uid="{00000000-0005-0000-0000-0000E0000000}"/>
    <cellStyle name="40% - Akzent6 3" xfId="229" xr:uid="{00000000-0005-0000-0000-0000E1000000}"/>
    <cellStyle name="40% - Akzent6 3 2" xfId="230" xr:uid="{00000000-0005-0000-0000-0000E2000000}"/>
    <cellStyle name="40% - Akzent6 3 3" xfId="231" xr:uid="{00000000-0005-0000-0000-0000E3000000}"/>
    <cellStyle name="40% - Akzent6 3 4" xfId="232" xr:uid="{00000000-0005-0000-0000-0000E4000000}"/>
    <cellStyle name="40% - Akzent6 3 5" xfId="233" xr:uid="{00000000-0005-0000-0000-0000E5000000}"/>
    <cellStyle name="40% - Akzent6 4" xfId="234" xr:uid="{00000000-0005-0000-0000-0000E6000000}"/>
    <cellStyle name="40% - Akzent6 4 2" xfId="235" xr:uid="{00000000-0005-0000-0000-0000E7000000}"/>
    <cellStyle name="40% - Akzent6 4 3" xfId="236" xr:uid="{00000000-0005-0000-0000-0000E8000000}"/>
    <cellStyle name="40% - Akzent6 4 4" xfId="237" xr:uid="{00000000-0005-0000-0000-0000E9000000}"/>
    <cellStyle name="40% - Akzent6 4 5" xfId="238" xr:uid="{00000000-0005-0000-0000-0000EA000000}"/>
    <cellStyle name="40% - Akzent6 5" xfId="239" xr:uid="{00000000-0005-0000-0000-0000EB000000}"/>
    <cellStyle name="40% - Akzent6 5 2" xfId="240" xr:uid="{00000000-0005-0000-0000-0000EC000000}"/>
    <cellStyle name="40% - Akzent6 5 3" xfId="241" xr:uid="{00000000-0005-0000-0000-0000ED000000}"/>
    <cellStyle name="40% - Akzent6 5 4" xfId="242" xr:uid="{00000000-0005-0000-0000-0000EE000000}"/>
    <cellStyle name="40% - Akzent6 5 5" xfId="243" xr:uid="{00000000-0005-0000-0000-0000EF000000}"/>
    <cellStyle name="60% - Akzent1 2" xfId="244" xr:uid="{00000000-0005-0000-0000-0000F0000000}"/>
    <cellStyle name="60% - Akzent1 3" xfId="245" xr:uid="{00000000-0005-0000-0000-0000F1000000}"/>
    <cellStyle name="60% - Akzent1 4" xfId="246" xr:uid="{00000000-0005-0000-0000-0000F2000000}"/>
    <cellStyle name="60% - Akzent1 5" xfId="247" xr:uid="{00000000-0005-0000-0000-0000F3000000}"/>
    <cellStyle name="60% - Akzent2 2" xfId="248" xr:uid="{00000000-0005-0000-0000-0000F4000000}"/>
    <cellStyle name="60% - Akzent2 3" xfId="249" xr:uid="{00000000-0005-0000-0000-0000F5000000}"/>
    <cellStyle name="60% - Akzent2 4" xfId="250" xr:uid="{00000000-0005-0000-0000-0000F6000000}"/>
    <cellStyle name="60% - Akzent2 5" xfId="251" xr:uid="{00000000-0005-0000-0000-0000F7000000}"/>
    <cellStyle name="60% - Akzent3 2" xfId="252" xr:uid="{00000000-0005-0000-0000-0000F8000000}"/>
    <cellStyle name="60% - Akzent3 3" xfId="253" xr:uid="{00000000-0005-0000-0000-0000F9000000}"/>
    <cellStyle name="60% - Akzent3 4" xfId="254" xr:uid="{00000000-0005-0000-0000-0000FA000000}"/>
    <cellStyle name="60% - Akzent3 5" xfId="255" xr:uid="{00000000-0005-0000-0000-0000FB000000}"/>
    <cellStyle name="60% - Akzent4 2" xfId="256" xr:uid="{00000000-0005-0000-0000-0000FC000000}"/>
    <cellStyle name="60% - Akzent4 3" xfId="257" xr:uid="{00000000-0005-0000-0000-0000FD000000}"/>
    <cellStyle name="60% - Akzent4 4" xfId="258" xr:uid="{00000000-0005-0000-0000-0000FE000000}"/>
    <cellStyle name="60% - Akzent4 5" xfId="259" xr:uid="{00000000-0005-0000-0000-0000FF000000}"/>
    <cellStyle name="60% - Akzent5 2" xfId="260" xr:uid="{00000000-0005-0000-0000-000000010000}"/>
    <cellStyle name="60% - Akzent5 3" xfId="261" xr:uid="{00000000-0005-0000-0000-000001010000}"/>
    <cellStyle name="60% - Akzent5 4" xfId="262" xr:uid="{00000000-0005-0000-0000-000002010000}"/>
    <cellStyle name="60% - Akzent5 5" xfId="263" xr:uid="{00000000-0005-0000-0000-000003010000}"/>
    <cellStyle name="60% - Akzent6 2" xfId="264" xr:uid="{00000000-0005-0000-0000-000004010000}"/>
    <cellStyle name="60% - Akzent6 3" xfId="265" xr:uid="{00000000-0005-0000-0000-000005010000}"/>
    <cellStyle name="60% - Akzent6 4" xfId="266" xr:uid="{00000000-0005-0000-0000-000006010000}"/>
    <cellStyle name="60% - Akzent6 5" xfId="267" xr:uid="{00000000-0005-0000-0000-000007010000}"/>
    <cellStyle name="Akzent1 2" xfId="268" xr:uid="{00000000-0005-0000-0000-000008010000}"/>
    <cellStyle name="Akzent1 3" xfId="269" xr:uid="{00000000-0005-0000-0000-000009010000}"/>
    <cellStyle name="Akzent1 4" xfId="270" xr:uid="{00000000-0005-0000-0000-00000A010000}"/>
    <cellStyle name="Akzent1 5" xfId="271" xr:uid="{00000000-0005-0000-0000-00000B010000}"/>
    <cellStyle name="Akzent2 2" xfId="272" xr:uid="{00000000-0005-0000-0000-00000C010000}"/>
    <cellStyle name="Akzent2 3" xfId="273" xr:uid="{00000000-0005-0000-0000-00000D010000}"/>
    <cellStyle name="Akzent2 4" xfId="274" xr:uid="{00000000-0005-0000-0000-00000E010000}"/>
    <cellStyle name="Akzent2 5" xfId="275" xr:uid="{00000000-0005-0000-0000-00000F010000}"/>
    <cellStyle name="Akzent3 2" xfId="276" xr:uid="{00000000-0005-0000-0000-000010010000}"/>
    <cellStyle name="Akzent3 3" xfId="277" xr:uid="{00000000-0005-0000-0000-000011010000}"/>
    <cellStyle name="Akzent3 4" xfId="278" xr:uid="{00000000-0005-0000-0000-000012010000}"/>
    <cellStyle name="Akzent3 5" xfId="279" xr:uid="{00000000-0005-0000-0000-000013010000}"/>
    <cellStyle name="Akzent4 2" xfId="280" xr:uid="{00000000-0005-0000-0000-000014010000}"/>
    <cellStyle name="Akzent4 3" xfId="281" xr:uid="{00000000-0005-0000-0000-000015010000}"/>
    <cellStyle name="Akzent4 4" xfId="282" xr:uid="{00000000-0005-0000-0000-000016010000}"/>
    <cellStyle name="Akzent4 5" xfId="283" xr:uid="{00000000-0005-0000-0000-000017010000}"/>
    <cellStyle name="Akzent5 2" xfId="284" xr:uid="{00000000-0005-0000-0000-000018010000}"/>
    <cellStyle name="Akzent5 3" xfId="285" xr:uid="{00000000-0005-0000-0000-000019010000}"/>
    <cellStyle name="Akzent5 4" xfId="286" xr:uid="{00000000-0005-0000-0000-00001A010000}"/>
    <cellStyle name="Akzent5 5" xfId="287" xr:uid="{00000000-0005-0000-0000-00001B010000}"/>
    <cellStyle name="Akzent6 2" xfId="288" xr:uid="{00000000-0005-0000-0000-00001C010000}"/>
    <cellStyle name="Akzent6 3" xfId="289" xr:uid="{00000000-0005-0000-0000-00001D010000}"/>
    <cellStyle name="Akzent6 4" xfId="290" xr:uid="{00000000-0005-0000-0000-00001E010000}"/>
    <cellStyle name="Akzent6 5" xfId="291" xr:uid="{00000000-0005-0000-0000-00001F010000}"/>
    <cellStyle name="Ausgabe 2" xfId="292" xr:uid="{00000000-0005-0000-0000-000020010000}"/>
    <cellStyle name="Ausgabe 3" xfId="293" xr:uid="{00000000-0005-0000-0000-000021010000}"/>
    <cellStyle name="Ausgabe 4" xfId="294" xr:uid="{00000000-0005-0000-0000-000022010000}"/>
    <cellStyle name="Ausgabe 5" xfId="295" xr:uid="{00000000-0005-0000-0000-000023010000}"/>
    <cellStyle name="Berechnung 2" xfId="296" xr:uid="{00000000-0005-0000-0000-000024010000}"/>
    <cellStyle name="Berechnung 3" xfId="297" xr:uid="{00000000-0005-0000-0000-000025010000}"/>
    <cellStyle name="Berechnung 4" xfId="298" xr:uid="{00000000-0005-0000-0000-000026010000}"/>
    <cellStyle name="Berechnung 5" xfId="299" xr:uid="{00000000-0005-0000-0000-000027010000}"/>
    <cellStyle name="Eingabe 2" xfId="300" xr:uid="{00000000-0005-0000-0000-000028010000}"/>
    <cellStyle name="Eingabe 3" xfId="301" xr:uid="{00000000-0005-0000-0000-000029010000}"/>
    <cellStyle name="Eingabe 4" xfId="302" xr:uid="{00000000-0005-0000-0000-00002A010000}"/>
    <cellStyle name="Eingabe 5" xfId="303" xr:uid="{00000000-0005-0000-0000-00002B010000}"/>
    <cellStyle name="Ergebnis 2" xfId="304" xr:uid="{00000000-0005-0000-0000-00002C010000}"/>
    <cellStyle name="Ergebnis 3" xfId="305" xr:uid="{00000000-0005-0000-0000-00002D010000}"/>
    <cellStyle name="Ergebnis 4" xfId="306" xr:uid="{00000000-0005-0000-0000-00002E010000}"/>
    <cellStyle name="Ergebnis 5" xfId="307" xr:uid="{00000000-0005-0000-0000-00002F010000}"/>
    <cellStyle name="Erklärender Text 2" xfId="308" xr:uid="{00000000-0005-0000-0000-000030010000}"/>
    <cellStyle name="Erklärender Text 3" xfId="309" xr:uid="{00000000-0005-0000-0000-000031010000}"/>
    <cellStyle name="Erklärender Text 4" xfId="310" xr:uid="{00000000-0005-0000-0000-000032010000}"/>
    <cellStyle name="Erklärender Text 5" xfId="311" xr:uid="{00000000-0005-0000-0000-000033010000}"/>
    <cellStyle name="Gut 2" xfId="312" xr:uid="{00000000-0005-0000-0000-000034010000}"/>
    <cellStyle name="Gut 3" xfId="313" xr:uid="{00000000-0005-0000-0000-000035010000}"/>
    <cellStyle name="Gut 4" xfId="314" xr:uid="{00000000-0005-0000-0000-000036010000}"/>
    <cellStyle name="Gut 5" xfId="315" xr:uid="{00000000-0005-0000-0000-000037010000}"/>
    <cellStyle name="Neutral 2" xfId="316" xr:uid="{00000000-0005-0000-0000-000038010000}"/>
    <cellStyle name="Neutral 3" xfId="317" xr:uid="{00000000-0005-0000-0000-000039010000}"/>
    <cellStyle name="Neutral 4" xfId="318" xr:uid="{00000000-0005-0000-0000-00003A010000}"/>
    <cellStyle name="Neutral 5" xfId="319" xr:uid="{00000000-0005-0000-0000-00003B010000}"/>
    <cellStyle name="Notiz 2" xfId="320" xr:uid="{00000000-0005-0000-0000-00003C010000}"/>
    <cellStyle name="Notiz 2 2" xfId="321" xr:uid="{00000000-0005-0000-0000-00003D010000}"/>
    <cellStyle name="Notiz 2 3" xfId="322" xr:uid="{00000000-0005-0000-0000-00003E010000}"/>
    <cellStyle name="Notiz 2 4" xfId="323" xr:uid="{00000000-0005-0000-0000-00003F010000}"/>
    <cellStyle name="Notiz 2 5" xfId="324" xr:uid="{00000000-0005-0000-0000-000040010000}"/>
    <cellStyle name="Notiz 3" xfId="325" xr:uid="{00000000-0005-0000-0000-000041010000}"/>
    <cellStyle name="Notiz 3 2" xfId="326" xr:uid="{00000000-0005-0000-0000-000042010000}"/>
    <cellStyle name="Notiz 3 3" xfId="327" xr:uid="{00000000-0005-0000-0000-000043010000}"/>
    <cellStyle name="Notiz 3 4" xfId="328" xr:uid="{00000000-0005-0000-0000-000044010000}"/>
    <cellStyle name="Notiz 3 5" xfId="329" xr:uid="{00000000-0005-0000-0000-000045010000}"/>
    <cellStyle name="Notiz 4" xfId="330" xr:uid="{00000000-0005-0000-0000-000046010000}"/>
    <cellStyle name="Notiz 4 2" xfId="331" xr:uid="{00000000-0005-0000-0000-000047010000}"/>
    <cellStyle name="Notiz 4 3" xfId="332" xr:uid="{00000000-0005-0000-0000-000048010000}"/>
    <cellStyle name="Notiz 4 4" xfId="333" xr:uid="{00000000-0005-0000-0000-000049010000}"/>
    <cellStyle name="Notiz 4 5" xfId="334" xr:uid="{00000000-0005-0000-0000-00004A010000}"/>
    <cellStyle name="Notiz 5" xfId="335" xr:uid="{00000000-0005-0000-0000-00004B010000}"/>
    <cellStyle name="Notiz 5 2" xfId="336" xr:uid="{00000000-0005-0000-0000-00004C010000}"/>
    <cellStyle name="Notiz 5 3" xfId="337" xr:uid="{00000000-0005-0000-0000-00004D010000}"/>
    <cellStyle name="Notiz 5 4" xfId="338" xr:uid="{00000000-0005-0000-0000-00004E010000}"/>
    <cellStyle name="Notiz 5 5" xfId="339" xr:uid="{00000000-0005-0000-0000-00004F010000}"/>
    <cellStyle name="Prozent" xfId="1" builtinId="5"/>
    <cellStyle name="Schlecht 2" xfId="340" xr:uid="{00000000-0005-0000-0000-000051010000}"/>
    <cellStyle name="Schlecht 3" xfId="341" xr:uid="{00000000-0005-0000-0000-000052010000}"/>
    <cellStyle name="Schlecht 4" xfId="342" xr:uid="{00000000-0005-0000-0000-000053010000}"/>
    <cellStyle name="Schlecht 5" xfId="343" xr:uid="{00000000-0005-0000-0000-000054010000}"/>
    <cellStyle name="Standard" xfId="0" builtinId="0"/>
    <cellStyle name="Standard 10" xfId="344" xr:uid="{00000000-0005-0000-0000-000056010000}"/>
    <cellStyle name="Standard 10 2" xfId="345" xr:uid="{00000000-0005-0000-0000-000057010000}"/>
    <cellStyle name="Standard 10 3" xfId="346" xr:uid="{00000000-0005-0000-0000-000058010000}"/>
    <cellStyle name="Standard 10 4" xfId="347" xr:uid="{00000000-0005-0000-0000-000059010000}"/>
    <cellStyle name="Standard 10 5" xfId="348" xr:uid="{00000000-0005-0000-0000-00005A010000}"/>
    <cellStyle name="Standard 11" xfId="349" xr:uid="{00000000-0005-0000-0000-00005B010000}"/>
    <cellStyle name="Standard 11 2" xfId="350" xr:uid="{00000000-0005-0000-0000-00005C010000}"/>
    <cellStyle name="Standard 11 3" xfId="351" xr:uid="{00000000-0005-0000-0000-00005D010000}"/>
    <cellStyle name="Standard 11 4" xfId="352" xr:uid="{00000000-0005-0000-0000-00005E010000}"/>
    <cellStyle name="Standard 11 5" xfId="353" xr:uid="{00000000-0005-0000-0000-00005F010000}"/>
    <cellStyle name="Standard 12" xfId="354" xr:uid="{00000000-0005-0000-0000-000060010000}"/>
    <cellStyle name="Standard 12 2" xfId="355" xr:uid="{00000000-0005-0000-0000-000061010000}"/>
    <cellStyle name="Standard 12 3" xfId="356" xr:uid="{00000000-0005-0000-0000-000062010000}"/>
    <cellStyle name="Standard 12 4" xfId="357" xr:uid="{00000000-0005-0000-0000-000063010000}"/>
    <cellStyle name="Standard 12 5" xfId="358" xr:uid="{00000000-0005-0000-0000-000064010000}"/>
    <cellStyle name="Standard 13" xfId="359" xr:uid="{00000000-0005-0000-0000-000065010000}"/>
    <cellStyle name="Standard 13 2" xfId="360" xr:uid="{00000000-0005-0000-0000-000066010000}"/>
    <cellStyle name="Standard 13 3" xfId="361" xr:uid="{00000000-0005-0000-0000-000067010000}"/>
    <cellStyle name="Standard 13 4" xfId="362" xr:uid="{00000000-0005-0000-0000-000068010000}"/>
    <cellStyle name="Standard 13 5" xfId="363" xr:uid="{00000000-0005-0000-0000-000069010000}"/>
    <cellStyle name="Standard 14" xfId="364" xr:uid="{00000000-0005-0000-0000-00006A010000}"/>
    <cellStyle name="Standard 14 2" xfId="365" xr:uid="{00000000-0005-0000-0000-00006B010000}"/>
    <cellStyle name="Standard 14 3" xfId="366" xr:uid="{00000000-0005-0000-0000-00006C010000}"/>
    <cellStyle name="Standard 14 4" xfId="367" xr:uid="{00000000-0005-0000-0000-00006D010000}"/>
    <cellStyle name="Standard 14 5" xfId="368" xr:uid="{00000000-0005-0000-0000-00006E010000}"/>
    <cellStyle name="Standard 15" xfId="369" xr:uid="{00000000-0005-0000-0000-00006F010000}"/>
    <cellStyle name="Standard 15 2" xfId="370" xr:uid="{00000000-0005-0000-0000-000070010000}"/>
    <cellStyle name="Standard 15 3" xfId="371" xr:uid="{00000000-0005-0000-0000-000071010000}"/>
    <cellStyle name="Standard 15 4" xfId="372" xr:uid="{00000000-0005-0000-0000-000072010000}"/>
    <cellStyle name="Standard 15 5" xfId="373" xr:uid="{00000000-0005-0000-0000-000073010000}"/>
    <cellStyle name="Standard 16" xfId="374" xr:uid="{00000000-0005-0000-0000-000074010000}"/>
    <cellStyle name="Standard 16 2" xfId="375" xr:uid="{00000000-0005-0000-0000-000075010000}"/>
    <cellStyle name="Standard 16 3" xfId="376" xr:uid="{00000000-0005-0000-0000-000076010000}"/>
    <cellStyle name="Standard 16 4" xfId="377" xr:uid="{00000000-0005-0000-0000-000077010000}"/>
    <cellStyle name="Standard 16 5" xfId="378" xr:uid="{00000000-0005-0000-0000-000078010000}"/>
    <cellStyle name="Standard 17" xfId="379" xr:uid="{00000000-0005-0000-0000-000079010000}"/>
    <cellStyle name="Standard 17 2" xfId="380" xr:uid="{00000000-0005-0000-0000-00007A010000}"/>
    <cellStyle name="Standard 17 3" xfId="381" xr:uid="{00000000-0005-0000-0000-00007B010000}"/>
    <cellStyle name="Standard 17 4" xfId="382" xr:uid="{00000000-0005-0000-0000-00007C010000}"/>
    <cellStyle name="Standard 17 5" xfId="383" xr:uid="{00000000-0005-0000-0000-00007D010000}"/>
    <cellStyle name="Standard 18" xfId="384" xr:uid="{00000000-0005-0000-0000-00007E010000}"/>
    <cellStyle name="Standard 18 2" xfId="385" xr:uid="{00000000-0005-0000-0000-00007F010000}"/>
    <cellStyle name="Standard 18 3" xfId="386" xr:uid="{00000000-0005-0000-0000-000080010000}"/>
    <cellStyle name="Standard 18 4" xfId="387" xr:uid="{00000000-0005-0000-0000-000081010000}"/>
    <cellStyle name="Standard 18 5" xfId="388" xr:uid="{00000000-0005-0000-0000-000082010000}"/>
    <cellStyle name="Standard 19" xfId="389" xr:uid="{00000000-0005-0000-0000-000083010000}"/>
    <cellStyle name="Standard 19 2" xfId="390" xr:uid="{00000000-0005-0000-0000-000084010000}"/>
    <cellStyle name="Standard 19 3" xfId="391" xr:uid="{00000000-0005-0000-0000-000085010000}"/>
    <cellStyle name="Standard 19 4" xfId="392" xr:uid="{00000000-0005-0000-0000-000086010000}"/>
    <cellStyle name="Standard 19 5" xfId="393" xr:uid="{00000000-0005-0000-0000-000087010000}"/>
    <cellStyle name="Standard 2" xfId="394" xr:uid="{00000000-0005-0000-0000-000088010000}"/>
    <cellStyle name="Standard 2 2" xfId="395" xr:uid="{00000000-0005-0000-0000-000089010000}"/>
    <cellStyle name="Standard 2 3" xfId="396" xr:uid="{00000000-0005-0000-0000-00008A010000}"/>
    <cellStyle name="Standard 2 4" xfId="397" xr:uid="{00000000-0005-0000-0000-00008B010000}"/>
    <cellStyle name="Standard 2 5" xfId="398" xr:uid="{00000000-0005-0000-0000-00008C010000}"/>
    <cellStyle name="Standard 20" xfId="399" xr:uid="{00000000-0005-0000-0000-00008D010000}"/>
    <cellStyle name="Standard 20 2" xfId="400" xr:uid="{00000000-0005-0000-0000-00008E010000}"/>
    <cellStyle name="Standard 20 3" xfId="401" xr:uid="{00000000-0005-0000-0000-00008F010000}"/>
    <cellStyle name="Standard 20 4" xfId="402" xr:uid="{00000000-0005-0000-0000-000090010000}"/>
    <cellStyle name="Standard 20 5" xfId="403" xr:uid="{00000000-0005-0000-0000-000091010000}"/>
    <cellStyle name="Standard 21" xfId="404" xr:uid="{00000000-0005-0000-0000-000092010000}"/>
    <cellStyle name="Standard 21 2" xfId="405" xr:uid="{00000000-0005-0000-0000-000093010000}"/>
    <cellStyle name="Standard 21 3" xfId="406" xr:uid="{00000000-0005-0000-0000-000094010000}"/>
    <cellStyle name="Standard 21 4" xfId="407" xr:uid="{00000000-0005-0000-0000-000095010000}"/>
    <cellStyle name="Standard 21 5" xfId="408" xr:uid="{00000000-0005-0000-0000-000096010000}"/>
    <cellStyle name="Standard 22" xfId="409" xr:uid="{00000000-0005-0000-0000-000097010000}"/>
    <cellStyle name="Standard 22 2" xfId="410" xr:uid="{00000000-0005-0000-0000-000098010000}"/>
    <cellStyle name="Standard 22 3" xfId="411" xr:uid="{00000000-0005-0000-0000-000099010000}"/>
    <cellStyle name="Standard 22 4" xfId="412" xr:uid="{00000000-0005-0000-0000-00009A010000}"/>
    <cellStyle name="Standard 22 5" xfId="413" xr:uid="{00000000-0005-0000-0000-00009B010000}"/>
    <cellStyle name="Standard 23" xfId="414" xr:uid="{00000000-0005-0000-0000-00009C010000}"/>
    <cellStyle name="Standard 23 2" xfId="415" xr:uid="{00000000-0005-0000-0000-00009D010000}"/>
    <cellStyle name="Standard 23 3" xfId="416" xr:uid="{00000000-0005-0000-0000-00009E010000}"/>
    <cellStyle name="Standard 23 4" xfId="417" xr:uid="{00000000-0005-0000-0000-00009F010000}"/>
    <cellStyle name="Standard 23 5" xfId="418" xr:uid="{00000000-0005-0000-0000-0000A0010000}"/>
    <cellStyle name="Standard 24" xfId="419" xr:uid="{00000000-0005-0000-0000-0000A1010000}"/>
    <cellStyle name="Standard 24 2" xfId="420" xr:uid="{00000000-0005-0000-0000-0000A2010000}"/>
    <cellStyle name="Standard 24 3" xfId="421" xr:uid="{00000000-0005-0000-0000-0000A3010000}"/>
    <cellStyle name="Standard 24 4" xfId="422" xr:uid="{00000000-0005-0000-0000-0000A4010000}"/>
    <cellStyle name="Standard 24 5" xfId="423" xr:uid="{00000000-0005-0000-0000-0000A5010000}"/>
    <cellStyle name="Standard 25" xfId="424" xr:uid="{00000000-0005-0000-0000-0000A6010000}"/>
    <cellStyle name="Standard 25 2" xfId="425" xr:uid="{00000000-0005-0000-0000-0000A7010000}"/>
    <cellStyle name="Standard 25 3" xfId="426" xr:uid="{00000000-0005-0000-0000-0000A8010000}"/>
    <cellStyle name="Standard 25 4" xfId="427" xr:uid="{00000000-0005-0000-0000-0000A9010000}"/>
    <cellStyle name="Standard 25 5" xfId="428" xr:uid="{00000000-0005-0000-0000-0000AA010000}"/>
    <cellStyle name="Standard 26" xfId="429" xr:uid="{00000000-0005-0000-0000-0000AB010000}"/>
    <cellStyle name="Standard 26 2" xfId="430" xr:uid="{00000000-0005-0000-0000-0000AC010000}"/>
    <cellStyle name="Standard 26 3" xfId="431" xr:uid="{00000000-0005-0000-0000-0000AD010000}"/>
    <cellStyle name="Standard 26 4" xfId="432" xr:uid="{00000000-0005-0000-0000-0000AE010000}"/>
    <cellStyle name="Standard 26 5" xfId="433" xr:uid="{00000000-0005-0000-0000-0000AF010000}"/>
    <cellStyle name="Standard 27" xfId="434" xr:uid="{00000000-0005-0000-0000-0000B0010000}"/>
    <cellStyle name="Standard 27 2" xfId="435" xr:uid="{00000000-0005-0000-0000-0000B1010000}"/>
    <cellStyle name="Standard 27 3" xfId="436" xr:uid="{00000000-0005-0000-0000-0000B2010000}"/>
    <cellStyle name="Standard 27 4" xfId="437" xr:uid="{00000000-0005-0000-0000-0000B3010000}"/>
    <cellStyle name="Standard 27 5" xfId="438" xr:uid="{00000000-0005-0000-0000-0000B4010000}"/>
    <cellStyle name="Standard 28" xfId="439" xr:uid="{00000000-0005-0000-0000-0000B5010000}"/>
    <cellStyle name="Standard 28 2" xfId="440" xr:uid="{00000000-0005-0000-0000-0000B6010000}"/>
    <cellStyle name="Standard 28 3" xfId="441" xr:uid="{00000000-0005-0000-0000-0000B7010000}"/>
    <cellStyle name="Standard 28 4" xfId="442" xr:uid="{00000000-0005-0000-0000-0000B8010000}"/>
    <cellStyle name="Standard 28 5" xfId="443" xr:uid="{00000000-0005-0000-0000-0000B9010000}"/>
    <cellStyle name="Standard 29" xfId="444" xr:uid="{00000000-0005-0000-0000-0000BA010000}"/>
    <cellStyle name="Standard 29 2" xfId="445" xr:uid="{00000000-0005-0000-0000-0000BB010000}"/>
    <cellStyle name="Standard 29 3" xfId="446" xr:uid="{00000000-0005-0000-0000-0000BC010000}"/>
    <cellStyle name="Standard 29 4" xfId="447" xr:uid="{00000000-0005-0000-0000-0000BD010000}"/>
    <cellStyle name="Standard 29 5" xfId="448" xr:uid="{00000000-0005-0000-0000-0000BE010000}"/>
    <cellStyle name="Standard 3" xfId="449" xr:uid="{00000000-0005-0000-0000-0000BF010000}"/>
    <cellStyle name="Standard 3 2" xfId="450" xr:uid="{00000000-0005-0000-0000-0000C0010000}"/>
    <cellStyle name="Standard 3 3" xfId="451" xr:uid="{00000000-0005-0000-0000-0000C1010000}"/>
    <cellStyle name="Standard 3 4" xfId="452" xr:uid="{00000000-0005-0000-0000-0000C2010000}"/>
    <cellStyle name="Standard 3 5" xfId="453" xr:uid="{00000000-0005-0000-0000-0000C3010000}"/>
    <cellStyle name="Standard 30" xfId="454" xr:uid="{00000000-0005-0000-0000-0000C4010000}"/>
    <cellStyle name="Standard 30 2" xfId="455" xr:uid="{00000000-0005-0000-0000-0000C5010000}"/>
    <cellStyle name="Standard 30 3" xfId="456" xr:uid="{00000000-0005-0000-0000-0000C6010000}"/>
    <cellStyle name="Standard 30 4" xfId="457" xr:uid="{00000000-0005-0000-0000-0000C7010000}"/>
    <cellStyle name="Standard 30 5" xfId="458" xr:uid="{00000000-0005-0000-0000-0000C8010000}"/>
    <cellStyle name="Standard 31" xfId="459" xr:uid="{00000000-0005-0000-0000-0000C9010000}"/>
    <cellStyle name="Standard 31 2" xfId="460" xr:uid="{00000000-0005-0000-0000-0000CA010000}"/>
    <cellStyle name="Standard 31 3" xfId="461" xr:uid="{00000000-0005-0000-0000-0000CB010000}"/>
    <cellStyle name="Standard 31 4" xfId="462" xr:uid="{00000000-0005-0000-0000-0000CC010000}"/>
    <cellStyle name="Standard 31 5" xfId="463" xr:uid="{00000000-0005-0000-0000-0000CD010000}"/>
    <cellStyle name="Standard 32" xfId="464" xr:uid="{00000000-0005-0000-0000-0000CE010000}"/>
    <cellStyle name="Standard 32 2" xfId="465" xr:uid="{00000000-0005-0000-0000-0000CF010000}"/>
    <cellStyle name="Standard 32 3" xfId="466" xr:uid="{00000000-0005-0000-0000-0000D0010000}"/>
    <cellStyle name="Standard 32 4" xfId="467" xr:uid="{00000000-0005-0000-0000-0000D1010000}"/>
    <cellStyle name="Standard 32 5" xfId="468" xr:uid="{00000000-0005-0000-0000-0000D2010000}"/>
    <cellStyle name="Standard 33" xfId="469" xr:uid="{00000000-0005-0000-0000-0000D3010000}"/>
    <cellStyle name="Standard 33 2" xfId="470" xr:uid="{00000000-0005-0000-0000-0000D4010000}"/>
    <cellStyle name="Standard 33 3" xfId="471" xr:uid="{00000000-0005-0000-0000-0000D5010000}"/>
    <cellStyle name="Standard 33 4" xfId="472" xr:uid="{00000000-0005-0000-0000-0000D6010000}"/>
    <cellStyle name="Standard 33 5" xfId="473" xr:uid="{00000000-0005-0000-0000-0000D7010000}"/>
    <cellStyle name="Standard 34" xfId="474" xr:uid="{00000000-0005-0000-0000-0000D8010000}"/>
    <cellStyle name="Standard 34 2" xfId="475" xr:uid="{00000000-0005-0000-0000-0000D9010000}"/>
    <cellStyle name="Standard 34 3" xfId="476" xr:uid="{00000000-0005-0000-0000-0000DA010000}"/>
    <cellStyle name="Standard 34 4" xfId="477" xr:uid="{00000000-0005-0000-0000-0000DB010000}"/>
    <cellStyle name="Standard 34 5" xfId="478" xr:uid="{00000000-0005-0000-0000-0000DC010000}"/>
    <cellStyle name="Standard 35" xfId="479" xr:uid="{00000000-0005-0000-0000-0000DD010000}"/>
    <cellStyle name="Standard 35 2" xfId="480" xr:uid="{00000000-0005-0000-0000-0000DE010000}"/>
    <cellStyle name="Standard 35 3" xfId="481" xr:uid="{00000000-0005-0000-0000-0000DF010000}"/>
    <cellStyle name="Standard 35 4" xfId="482" xr:uid="{00000000-0005-0000-0000-0000E0010000}"/>
    <cellStyle name="Standard 35 5" xfId="483" xr:uid="{00000000-0005-0000-0000-0000E1010000}"/>
    <cellStyle name="Standard 36" xfId="484" xr:uid="{00000000-0005-0000-0000-0000E2010000}"/>
    <cellStyle name="Standard 36 2" xfId="485" xr:uid="{00000000-0005-0000-0000-0000E3010000}"/>
    <cellStyle name="Standard 36 3" xfId="486" xr:uid="{00000000-0005-0000-0000-0000E4010000}"/>
    <cellStyle name="Standard 36 4" xfId="487" xr:uid="{00000000-0005-0000-0000-0000E5010000}"/>
    <cellStyle name="Standard 36 5" xfId="488" xr:uid="{00000000-0005-0000-0000-0000E6010000}"/>
    <cellStyle name="Standard 37" xfId="489" xr:uid="{00000000-0005-0000-0000-0000E7010000}"/>
    <cellStyle name="Standard 37 2" xfId="490" xr:uid="{00000000-0005-0000-0000-0000E8010000}"/>
    <cellStyle name="Standard 37 3" xfId="491" xr:uid="{00000000-0005-0000-0000-0000E9010000}"/>
    <cellStyle name="Standard 37 4" xfId="492" xr:uid="{00000000-0005-0000-0000-0000EA010000}"/>
    <cellStyle name="Standard 37 5" xfId="493" xr:uid="{00000000-0005-0000-0000-0000EB010000}"/>
    <cellStyle name="Standard 38" xfId="494" xr:uid="{00000000-0005-0000-0000-0000EC010000}"/>
    <cellStyle name="Standard 38 2" xfId="495" xr:uid="{00000000-0005-0000-0000-0000ED010000}"/>
    <cellStyle name="Standard 38 3" xfId="496" xr:uid="{00000000-0005-0000-0000-0000EE010000}"/>
    <cellStyle name="Standard 38 4" xfId="497" xr:uid="{00000000-0005-0000-0000-0000EF010000}"/>
    <cellStyle name="Standard 38 5" xfId="498" xr:uid="{00000000-0005-0000-0000-0000F0010000}"/>
    <cellStyle name="Standard 39" xfId="499" xr:uid="{00000000-0005-0000-0000-0000F1010000}"/>
    <cellStyle name="Standard 39 2" xfId="500" xr:uid="{00000000-0005-0000-0000-0000F2010000}"/>
    <cellStyle name="Standard 39 3" xfId="501" xr:uid="{00000000-0005-0000-0000-0000F3010000}"/>
    <cellStyle name="Standard 39 4" xfId="502" xr:uid="{00000000-0005-0000-0000-0000F4010000}"/>
    <cellStyle name="Standard 39 5" xfId="503" xr:uid="{00000000-0005-0000-0000-0000F5010000}"/>
    <cellStyle name="Standard 4" xfId="504" xr:uid="{00000000-0005-0000-0000-0000F6010000}"/>
    <cellStyle name="Standard 4 2" xfId="505" xr:uid="{00000000-0005-0000-0000-0000F7010000}"/>
    <cellStyle name="Standard 4 3" xfId="506" xr:uid="{00000000-0005-0000-0000-0000F8010000}"/>
    <cellStyle name="Standard 4 4" xfId="507" xr:uid="{00000000-0005-0000-0000-0000F9010000}"/>
    <cellStyle name="Standard 4 5" xfId="508" xr:uid="{00000000-0005-0000-0000-0000FA010000}"/>
    <cellStyle name="Standard 40" xfId="509" xr:uid="{00000000-0005-0000-0000-0000FB010000}"/>
    <cellStyle name="Standard 40 2" xfId="510" xr:uid="{00000000-0005-0000-0000-0000FC010000}"/>
    <cellStyle name="Standard 40 3" xfId="511" xr:uid="{00000000-0005-0000-0000-0000FD010000}"/>
    <cellStyle name="Standard 40 4" xfId="512" xr:uid="{00000000-0005-0000-0000-0000FE010000}"/>
    <cellStyle name="Standard 40 5" xfId="513" xr:uid="{00000000-0005-0000-0000-0000FF010000}"/>
    <cellStyle name="Standard 41" xfId="514" xr:uid="{00000000-0005-0000-0000-000000020000}"/>
    <cellStyle name="Standard 41 2" xfId="515" xr:uid="{00000000-0005-0000-0000-000001020000}"/>
    <cellStyle name="Standard 41 3" xfId="516" xr:uid="{00000000-0005-0000-0000-000002020000}"/>
    <cellStyle name="Standard 41 4" xfId="517" xr:uid="{00000000-0005-0000-0000-000003020000}"/>
    <cellStyle name="Standard 41 5" xfId="518" xr:uid="{00000000-0005-0000-0000-000004020000}"/>
    <cellStyle name="Standard 42" xfId="519" xr:uid="{00000000-0005-0000-0000-000005020000}"/>
    <cellStyle name="Standard 42 2" xfId="520" xr:uid="{00000000-0005-0000-0000-000006020000}"/>
    <cellStyle name="Standard 42 3" xfId="521" xr:uid="{00000000-0005-0000-0000-000007020000}"/>
    <cellStyle name="Standard 42 4" xfId="522" xr:uid="{00000000-0005-0000-0000-000008020000}"/>
    <cellStyle name="Standard 42 5" xfId="523" xr:uid="{00000000-0005-0000-0000-000009020000}"/>
    <cellStyle name="Standard 43" xfId="524" xr:uid="{00000000-0005-0000-0000-00000A020000}"/>
    <cellStyle name="Standard 43 2" xfId="525" xr:uid="{00000000-0005-0000-0000-00000B020000}"/>
    <cellStyle name="Standard 43 3" xfId="526" xr:uid="{00000000-0005-0000-0000-00000C020000}"/>
    <cellStyle name="Standard 43 4" xfId="527" xr:uid="{00000000-0005-0000-0000-00000D020000}"/>
    <cellStyle name="Standard 43 5" xfId="528" xr:uid="{00000000-0005-0000-0000-00000E020000}"/>
    <cellStyle name="Standard 44" xfId="529" xr:uid="{00000000-0005-0000-0000-00000F020000}"/>
    <cellStyle name="Standard 44 2" xfId="530" xr:uid="{00000000-0005-0000-0000-000010020000}"/>
    <cellStyle name="Standard 44 3" xfId="531" xr:uid="{00000000-0005-0000-0000-000011020000}"/>
    <cellStyle name="Standard 44 4" xfId="532" xr:uid="{00000000-0005-0000-0000-000012020000}"/>
    <cellStyle name="Standard 44 5" xfId="533" xr:uid="{00000000-0005-0000-0000-000013020000}"/>
    <cellStyle name="Standard 45" xfId="534" xr:uid="{00000000-0005-0000-0000-000014020000}"/>
    <cellStyle name="Standard 45 2" xfId="535" xr:uid="{00000000-0005-0000-0000-000015020000}"/>
    <cellStyle name="Standard 45 3" xfId="536" xr:uid="{00000000-0005-0000-0000-000016020000}"/>
    <cellStyle name="Standard 45 4" xfId="537" xr:uid="{00000000-0005-0000-0000-000017020000}"/>
    <cellStyle name="Standard 45 5" xfId="538" xr:uid="{00000000-0005-0000-0000-000018020000}"/>
    <cellStyle name="Standard 46" xfId="539" xr:uid="{00000000-0005-0000-0000-000019020000}"/>
    <cellStyle name="Standard 46 2" xfId="540" xr:uid="{00000000-0005-0000-0000-00001A020000}"/>
    <cellStyle name="Standard 46 3" xfId="541" xr:uid="{00000000-0005-0000-0000-00001B020000}"/>
    <cellStyle name="Standard 46 4" xfId="542" xr:uid="{00000000-0005-0000-0000-00001C020000}"/>
    <cellStyle name="Standard 46 5" xfId="543" xr:uid="{00000000-0005-0000-0000-00001D020000}"/>
    <cellStyle name="Standard 47" xfId="544" xr:uid="{00000000-0005-0000-0000-00001E020000}"/>
    <cellStyle name="Standard 47 2" xfId="545" xr:uid="{00000000-0005-0000-0000-00001F020000}"/>
    <cellStyle name="Standard 47 3" xfId="546" xr:uid="{00000000-0005-0000-0000-000020020000}"/>
    <cellStyle name="Standard 47 4" xfId="547" xr:uid="{00000000-0005-0000-0000-000021020000}"/>
    <cellStyle name="Standard 47 5" xfId="548" xr:uid="{00000000-0005-0000-0000-000022020000}"/>
    <cellStyle name="Standard 48" xfId="549" xr:uid="{00000000-0005-0000-0000-000023020000}"/>
    <cellStyle name="Standard 48 2" xfId="550" xr:uid="{00000000-0005-0000-0000-000024020000}"/>
    <cellStyle name="Standard 48 3" xfId="551" xr:uid="{00000000-0005-0000-0000-000025020000}"/>
    <cellStyle name="Standard 48 4" xfId="552" xr:uid="{00000000-0005-0000-0000-000026020000}"/>
    <cellStyle name="Standard 48 5" xfId="553" xr:uid="{00000000-0005-0000-0000-000027020000}"/>
    <cellStyle name="Standard 49" xfId="554" xr:uid="{00000000-0005-0000-0000-000028020000}"/>
    <cellStyle name="Standard 49 2" xfId="555" xr:uid="{00000000-0005-0000-0000-000029020000}"/>
    <cellStyle name="Standard 49 3" xfId="556" xr:uid="{00000000-0005-0000-0000-00002A020000}"/>
    <cellStyle name="Standard 49 4" xfId="557" xr:uid="{00000000-0005-0000-0000-00002B020000}"/>
    <cellStyle name="Standard 49 5" xfId="558" xr:uid="{00000000-0005-0000-0000-00002C020000}"/>
    <cellStyle name="Standard 5" xfId="559" xr:uid="{00000000-0005-0000-0000-00002D020000}"/>
    <cellStyle name="Standard 5 2" xfId="560" xr:uid="{00000000-0005-0000-0000-00002E020000}"/>
    <cellStyle name="Standard 5 3" xfId="561" xr:uid="{00000000-0005-0000-0000-00002F020000}"/>
    <cellStyle name="Standard 5 4" xfId="562" xr:uid="{00000000-0005-0000-0000-000030020000}"/>
    <cellStyle name="Standard 5 5" xfId="563" xr:uid="{00000000-0005-0000-0000-000031020000}"/>
    <cellStyle name="Standard 50" xfId="564" xr:uid="{00000000-0005-0000-0000-000032020000}"/>
    <cellStyle name="Standard 50 2" xfId="565" xr:uid="{00000000-0005-0000-0000-000033020000}"/>
    <cellStyle name="Standard 50 3" xfId="566" xr:uid="{00000000-0005-0000-0000-000034020000}"/>
    <cellStyle name="Standard 50 4" xfId="567" xr:uid="{00000000-0005-0000-0000-000035020000}"/>
    <cellStyle name="Standard 50 5" xfId="568" xr:uid="{00000000-0005-0000-0000-000036020000}"/>
    <cellStyle name="Standard 51" xfId="569" xr:uid="{00000000-0005-0000-0000-000037020000}"/>
    <cellStyle name="Standard 51 2" xfId="570" xr:uid="{00000000-0005-0000-0000-000038020000}"/>
    <cellStyle name="Standard 51 3" xfId="571" xr:uid="{00000000-0005-0000-0000-000039020000}"/>
    <cellStyle name="Standard 51 4" xfId="572" xr:uid="{00000000-0005-0000-0000-00003A020000}"/>
    <cellStyle name="Standard 51 5" xfId="573" xr:uid="{00000000-0005-0000-0000-00003B020000}"/>
    <cellStyle name="Standard 52" xfId="574" xr:uid="{00000000-0005-0000-0000-00003C020000}"/>
    <cellStyle name="Standard 52 2" xfId="575" xr:uid="{00000000-0005-0000-0000-00003D020000}"/>
    <cellStyle name="Standard 52 3" xfId="576" xr:uid="{00000000-0005-0000-0000-00003E020000}"/>
    <cellStyle name="Standard 52 4" xfId="577" xr:uid="{00000000-0005-0000-0000-00003F020000}"/>
    <cellStyle name="Standard 52 5" xfId="578" xr:uid="{00000000-0005-0000-0000-000040020000}"/>
    <cellStyle name="Standard 53" xfId="579" xr:uid="{00000000-0005-0000-0000-000041020000}"/>
    <cellStyle name="Standard 53 2" xfId="2" xr:uid="{00000000-0005-0000-0000-000042020000}"/>
    <cellStyle name="Standard 53 3" xfId="580" xr:uid="{00000000-0005-0000-0000-000043020000}"/>
    <cellStyle name="Standard 53 4" xfId="581" xr:uid="{00000000-0005-0000-0000-000044020000}"/>
    <cellStyle name="Standard 53 5" xfId="582" xr:uid="{00000000-0005-0000-0000-000045020000}"/>
    <cellStyle name="Standard 7" xfId="583" xr:uid="{00000000-0005-0000-0000-000046020000}"/>
    <cellStyle name="Standard 7 2" xfId="584" xr:uid="{00000000-0005-0000-0000-000047020000}"/>
    <cellStyle name="Standard 7 3" xfId="585" xr:uid="{00000000-0005-0000-0000-000048020000}"/>
    <cellStyle name="Standard 7 4" xfId="586" xr:uid="{00000000-0005-0000-0000-000049020000}"/>
    <cellStyle name="Standard 7 5" xfId="587" xr:uid="{00000000-0005-0000-0000-00004A020000}"/>
    <cellStyle name="Standard 8" xfId="588" xr:uid="{00000000-0005-0000-0000-00004B020000}"/>
    <cellStyle name="Standard 8 2" xfId="589" xr:uid="{00000000-0005-0000-0000-00004C020000}"/>
    <cellStyle name="Standard 8 3" xfId="590" xr:uid="{00000000-0005-0000-0000-00004D020000}"/>
    <cellStyle name="Standard 8 4" xfId="591" xr:uid="{00000000-0005-0000-0000-00004E020000}"/>
    <cellStyle name="Standard 8 5" xfId="592" xr:uid="{00000000-0005-0000-0000-00004F020000}"/>
    <cellStyle name="Standard 9" xfId="593" xr:uid="{00000000-0005-0000-0000-000050020000}"/>
    <cellStyle name="Standard 9 2" xfId="594" xr:uid="{00000000-0005-0000-0000-000051020000}"/>
    <cellStyle name="Standard 9 3" xfId="595" xr:uid="{00000000-0005-0000-0000-000052020000}"/>
    <cellStyle name="Standard 9 4" xfId="596" xr:uid="{00000000-0005-0000-0000-000053020000}"/>
    <cellStyle name="Standard 9 5" xfId="597" xr:uid="{00000000-0005-0000-0000-000054020000}"/>
    <cellStyle name="Standard_Bewert.faktoren" xfId="3" xr:uid="{00000000-0005-0000-0000-000055020000}"/>
    <cellStyle name="Überschrift 1 2" xfId="598" xr:uid="{00000000-0005-0000-0000-000056020000}"/>
    <cellStyle name="Überschrift 1 3" xfId="599" xr:uid="{00000000-0005-0000-0000-000057020000}"/>
    <cellStyle name="Überschrift 1 4" xfId="600" xr:uid="{00000000-0005-0000-0000-000058020000}"/>
    <cellStyle name="Überschrift 1 5" xfId="601" xr:uid="{00000000-0005-0000-0000-000059020000}"/>
    <cellStyle name="Überschrift 2 2" xfId="602" xr:uid="{00000000-0005-0000-0000-00005A020000}"/>
    <cellStyle name="Überschrift 2 3" xfId="603" xr:uid="{00000000-0005-0000-0000-00005B020000}"/>
    <cellStyle name="Überschrift 2 4" xfId="604" xr:uid="{00000000-0005-0000-0000-00005C020000}"/>
    <cellStyle name="Überschrift 2 5" xfId="605" xr:uid="{00000000-0005-0000-0000-00005D020000}"/>
    <cellStyle name="Überschrift 3 2" xfId="606" xr:uid="{00000000-0005-0000-0000-00005E020000}"/>
    <cellStyle name="Überschrift 3 3" xfId="607" xr:uid="{00000000-0005-0000-0000-00005F020000}"/>
    <cellStyle name="Überschrift 3 4" xfId="608" xr:uid="{00000000-0005-0000-0000-000060020000}"/>
    <cellStyle name="Überschrift 3 5" xfId="609" xr:uid="{00000000-0005-0000-0000-000061020000}"/>
    <cellStyle name="Überschrift 4 2" xfId="610" xr:uid="{00000000-0005-0000-0000-000062020000}"/>
    <cellStyle name="Überschrift 4 3" xfId="611" xr:uid="{00000000-0005-0000-0000-000063020000}"/>
    <cellStyle name="Überschrift 4 4" xfId="612" xr:uid="{00000000-0005-0000-0000-000064020000}"/>
    <cellStyle name="Überschrift 4 5" xfId="613" xr:uid="{00000000-0005-0000-0000-000065020000}"/>
    <cellStyle name="Überschrift 5" xfId="614" xr:uid="{00000000-0005-0000-0000-000066020000}"/>
    <cellStyle name="Überschrift 6" xfId="615" xr:uid="{00000000-0005-0000-0000-000067020000}"/>
    <cellStyle name="Überschrift 7" xfId="616" xr:uid="{00000000-0005-0000-0000-000068020000}"/>
    <cellStyle name="Überschrift 8" xfId="617" xr:uid="{00000000-0005-0000-0000-000069020000}"/>
    <cellStyle name="Verknüpfte Zelle 2" xfId="618" xr:uid="{00000000-0005-0000-0000-00006A020000}"/>
    <cellStyle name="Verknüpfte Zelle 3" xfId="619" xr:uid="{00000000-0005-0000-0000-00006B020000}"/>
    <cellStyle name="Verknüpfte Zelle 4" xfId="620" xr:uid="{00000000-0005-0000-0000-00006C020000}"/>
    <cellStyle name="Verknüpfte Zelle 5" xfId="621" xr:uid="{00000000-0005-0000-0000-00006D020000}"/>
    <cellStyle name="Warnender Text 2" xfId="622" xr:uid="{00000000-0005-0000-0000-00006E020000}"/>
    <cellStyle name="Warnender Text 3" xfId="623" xr:uid="{00000000-0005-0000-0000-00006F020000}"/>
    <cellStyle name="Warnender Text 4" xfId="624" xr:uid="{00000000-0005-0000-0000-000070020000}"/>
    <cellStyle name="Warnender Text 5" xfId="625" xr:uid="{00000000-0005-0000-0000-000071020000}"/>
    <cellStyle name="Zelle überprüfen 2" xfId="626" xr:uid="{00000000-0005-0000-0000-000072020000}"/>
    <cellStyle name="Zelle überprüfen 3" xfId="627" xr:uid="{00000000-0005-0000-0000-000073020000}"/>
    <cellStyle name="Zelle überprüfen 4" xfId="628" xr:uid="{00000000-0005-0000-0000-000074020000}"/>
    <cellStyle name="Zelle überprüfen 5" xfId="629" xr:uid="{00000000-0005-0000-0000-000075020000}"/>
  </cellStyles>
  <dxfs count="0"/>
  <tableStyles count="0" defaultTableStyle="TableStyleMedium2" defaultPivotStyle="PivotStyleMedium9"/>
  <colors>
    <mruColors>
      <color rgb="FF243F80"/>
      <color rgb="FF6DA540"/>
      <color rgb="FFC4D9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238125</xdr:colOff>
          <xdr:row>33</xdr:row>
          <xdr:rowOff>161925</xdr:rowOff>
        </xdr:from>
        <xdr:to>
          <xdr:col>3</xdr:col>
          <xdr:colOff>542925</xdr:colOff>
          <xdr:row>33</xdr:row>
          <xdr:rowOff>381000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40</xdr:row>
          <xdr:rowOff>161925</xdr:rowOff>
        </xdr:from>
        <xdr:to>
          <xdr:col>3</xdr:col>
          <xdr:colOff>542925</xdr:colOff>
          <xdr:row>40</xdr:row>
          <xdr:rowOff>381000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12</xdr:col>
      <xdr:colOff>2270410</xdr:colOff>
      <xdr:row>1</xdr:row>
      <xdr:rowOff>131546</xdr:rowOff>
    </xdr:from>
    <xdr:to>
      <xdr:col>12</xdr:col>
      <xdr:colOff>3530410</xdr:colOff>
      <xdr:row>4</xdr:row>
      <xdr:rowOff>306524</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91763" y="232399"/>
          <a:ext cx="1260000" cy="123953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2:I44"/>
  <sheetViews>
    <sheetView view="pageBreakPreview" zoomScale="110" zoomScaleNormal="100" zoomScaleSheetLayoutView="110" workbookViewId="0">
      <selection activeCell="C13" sqref="C13"/>
    </sheetView>
  </sheetViews>
  <sheetFormatPr baseColWidth="10" defaultColWidth="11.42578125" defaultRowHeight="12"/>
  <cols>
    <col min="1" max="1" width="2" style="119" customWidth="1"/>
    <col min="2" max="2" width="3.42578125" style="119" customWidth="1"/>
    <col min="3" max="3" width="15.42578125" style="119" customWidth="1"/>
    <col min="4" max="4" width="11.42578125" style="119"/>
    <col min="5" max="5" width="14.5703125" style="119" customWidth="1"/>
    <col min="6" max="6" width="16.42578125" style="119" customWidth="1"/>
    <col min="7" max="7" width="17.42578125" style="119" customWidth="1"/>
    <col min="8" max="8" width="6.85546875" style="119" customWidth="1"/>
    <col min="9" max="16384" width="11.42578125" style="119"/>
  </cols>
  <sheetData>
    <row r="2" spans="3:9">
      <c r="C2" s="1" t="s">
        <v>233</v>
      </c>
      <c r="D2" s="179"/>
      <c r="E2" s="179"/>
      <c r="F2" s="179"/>
      <c r="G2" s="179"/>
    </row>
    <row r="3" spans="3:9">
      <c r="C3" s="1" t="s">
        <v>234</v>
      </c>
      <c r="D3" s="179"/>
      <c r="E3" s="179"/>
      <c r="F3" s="179"/>
      <c r="G3" s="179"/>
    </row>
    <row r="4" spans="3:9">
      <c r="C4" s="1" t="s">
        <v>235</v>
      </c>
      <c r="D4" s="179"/>
      <c r="E4" s="179"/>
      <c r="F4" s="179"/>
      <c r="G4" s="179"/>
    </row>
    <row r="5" spans="3:9">
      <c r="C5" s="1" t="s">
        <v>386</v>
      </c>
      <c r="D5" s="179"/>
      <c r="E5" s="179"/>
      <c r="F5" s="179"/>
      <c r="G5" s="179"/>
    </row>
    <row r="6" spans="3:9">
      <c r="C6" s="1" t="s">
        <v>237</v>
      </c>
      <c r="D6" s="179"/>
      <c r="E6" s="179"/>
      <c r="F6" s="179"/>
      <c r="G6" s="179"/>
    </row>
    <row r="8" spans="3:9" ht="25.5" customHeight="1">
      <c r="C8" s="196" t="s">
        <v>382</v>
      </c>
      <c r="D8" s="196"/>
      <c r="E8" s="196"/>
      <c r="F8" s="196"/>
      <c r="G8" s="196"/>
    </row>
    <row r="10" spans="3:9" ht="24">
      <c r="D10" s="192" t="s">
        <v>238</v>
      </c>
      <c r="E10" s="193"/>
      <c r="F10" s="120" t="s">
        <v>239</v>
      </c>
      <c r="G10" s="121" t="s">
        <v>240</v>
      </c>
    </row>
    <row r="11" spans="3:9">
      <c r="D11" s="191" t="s">
        <v>241</v>
      </c>
      <c r="E11" s="191"/>
      <c r="F11" s="122">
        <v>0.4</v>
      </c>
      <c r="G11" s="123">
        <f>'Auditorenangaben GIB20'!L2</f>
        <v>0</v>
      </c>
    </row>
    <row r="12" spans="3:9">
      <c r="D12" s="191" t="s">
        <v>242</v>
      </c>
      <c r="E12" s="191"/>
      <c r="F12" s="122">
        <v>0.3</v>
      </c>
      <c r="G12" s="123">
        <f>'Auditorenangaben GIB20'!L3</f>
        <v>0</v>
      </c>
      <c r="I12" s="124"/>
    </row>
    <row r="13" spans="3:9" ht="23.25" customHeight="1">
      <c r="D13" s="194" t="s">
        <v>243</v>
      </c>
      <c r="E13" s="194"/>
      <c r="F13" s="122">
        <v>0.3</v>
      </c>
      <c r="G13" s="123">
        <f>'Auditorenangaben GIB20'!L4</f>
        <v>0</v>
      </c>
    </row>
    <row r="14" spans="3:9" ht="6" customHeight="1">
      <c r="D14" s="184"/>
      <c r="E14" s="185"/>
      <c r="F14" s="185"/>
      <c r="G14" s="186"/>
    </row>
    <row r="15" spans="3:9" ht="15" customHeight="1">
      <c r="D15" s="195" t="s">
        <v>244</v>
      </c>
      <c r="E15" s="195"/>
      <c r="F15" s="189">
        <f>'Auditorenangaben GIB20'!L5</f>
        <v>0</v>
      </c>
      <c r="G15" s="190"/>
    </row>
    <row r="16" spans="3:9" ht="3.75" customHeight="1">
      <c r="D16" s="184"/>
      <c r="E16" s="185"/>
      <c r="F16" s="185"/>
      <c r="G16" s="186"/>
    </row>
    <row r="17" spans="1:7">
      <c r="D17" s="191" t="s">
        <v>245</v>
      </c>
      <c r="E17" s="191"/>
      <c r="F17" s="184" t="str">
        <f>IF(F15&gt;=0.8,E27,IF(F15&gt;=0.65,E28, IF(F15&gt;=0.5,E29,IF(F15&gt;=0.35,E30,IF(F15&gt;=0,E31)))))</f>
        <v>kein Zertifikat</v>
      </c>
      <c r="G17" s="186"/>
    </row>
    <row r="20" spans="1:7" ht="12.75">
      <c r="D20" s="187" t="s">
        <v>247</v>
      </c>
      <c r="E20" s="188"/>
      <c r="F20" s="3"/>
      <c r="G20" s="2"/>
    </row>
    <row r="21" spans="1:7" ht="12.75">
      <c r="D21" s="181" t="s">
        <v>244</v>
      </c>
      <c r="E21" s="181"/>
      <c r="F21" s="182" t="s">
        <v>248</v>
      </c>
      <c r="G21" s="183"/>
    </row>
    <row r="22" spans="1:7" ht="12.75">
      <c r="D22" s="176" t="s">
        <v>249</v>
      </c>
      <c r="E22" s="176"/>
      <c r="F22" s="177" t="s">
        <v>250</v>
      </c>
      <c r="G22" s="178"/>
    </row>
    <row r="23" spans="1:7" ht="12.75">
      <c r="D23" s="176" t="s">
        <v>251</v>
      </c>
      <c r="E23" s="176"/>
      <c r="F23" s="177" t="s">
        <v>252</v>
      </c>
      <c r="G23" s="178"/>
    </row>
    <row r="24" spans="1:7" ht="12.75">
      <c r="D24" s="176" t="s">
        <v>253</v>
      </c>
      <c r="E24" s="176"/>
      <c r="F24" s="177" t="s">
        <v>254</v>
      </c>
      <c r="G24" s="178"/>
    </row>
    <row r="25" spans="1:7" ht="12.75">
      <c r="D25" s="176" t="s">
        <v>255</v>
      </c>
      <c r="E25" s="176"/>
      <c r="F25" s="177" t="s">
        <v>256</v>
      </c>
      <c r="G25" s="178"/>
    </row>
    <row r="26" spans="1:7" ht="12.75">
      <c r="D26" s="5"/>
      <c r="E26" s="5"/>
      <c r="F26" s="4"/>
      <c r="G26" s="4"/>
    </row>
    <row r="27" spans="1:7" ht="12.75" hidden="1">
      <c r="E27" s="6" t="s">
        <v>257</v>
      </c>
    </row>
    <row r="28" spans="1:7" ht="12.75" hidden="1">
      <c r="E28" s="7" t="s">
        <v>258</v>
      </c>
    </row>
    <row r="29" spans="1:7" ht="12.75" hidden="1">
      <c r="E29" s="8" t="s">
        <v>259</v>
      </c>
    </row>
    <row r="30" spans="1:7" ht="12.75" hidden="1">
      <c r="E30" s="10" t="s">
        <v>260</v>
      </c>
    </row>
    <row r="31" spans="1:7" ht="12.75" hidden="1">
      <c r="E31" s="9" t="s">
        <v>246</v>
      </c>
    </row>
    <row r="32" spans="1:7" ht="15">
      <c r="A32" s="125"/>
      <c r="B32" s="197" t="s">
        <v>236</v>
      </c>
      <c r="C32" s="197"/>
      <c r="D32" s="197"/>
      <c r="E32" s="125"/>
      <c r="F32" s="125"/>
      <c r="G32" s="125"/>
    </row>
    <row r="34" spans="1:8" ht="38.25" customHeight="1">
      <c r="B34" s="198" t="s">
        <v>261</v>
      </c>
      <c r="C34" s="198"/>
      <c r="D34" s="11"/>
      <c r="E34" s="180" t="s">
        <v>262</v>
      </c>
      <c r="F34" s="180"/>
      <c r="G34" s="180"/>
      <c r="H34" s="155"/>
    </row>
    <row r="35" spans="1:8" ht="24.75" customHeight="1">
      <c r="B35" s="198" t="s">
        <v>263</v>
      </c>
      <c r="C35" s="198"/>
      <c r="D35" s="179"/>
      <c r="E35" s="179"/>
      <c r="F35" s="179"/>
      <c r="G35" s="179"/>
    </row>
    <row r="36" spans="1:8" ht="12.75">
      <c r="B36" s="198" t="s">
        <v>237</v>
      </c>
      <c r="C36" s="198"/>
      <c r="D36" s="179"/>
      <c r="E36" s="179"/>
      <c r="F36" s="179"/>
      <c r="G36" s="179"/>
    </row>
    <row r="37" spans="1:8" ht="12.75">
      <c r="B37" s="198" t="s">
        <v>264</v>
      </c>
      <c r="C37" s="198"/>
    </row>
    <row r="39" spans="1:8" ht="15">
      <c r="A39" s="125"/>
      <c r="B39" s="197" t="s">
        <v>235</v>
      </c>
      <c r="C39" s="197"/>
      <c r="D39" s="197"/>
      <c r="E39" s="125"/>
      <c r="F39" s="125"/>
      <c r="G39" s="125"/>
    </row>
    <row r="41" spans="1:8" ht="45.75" customHeight="1">
      <c r="B41" s="198" t="s">
        <v>261</v>
      </c>
      <c r="C41" s="198"/>
      <c r="D41" s="11"/>
      <c r="E41" s="180" t="s">
        <v>262</v>
      </c>
      <c r="F41" s="180"/>
      <c r="G41" s="180"/>
    </row>
    <row r="42" spans="1:8" ht="28.5" customHeight="1">
      <c r="B42" s="198" t="s">
        <v>263</v>
      </c>
      <c r="C42" s="198"/>
      <c r="D42" s="200"/>
      <c r="E42" s="200"/>
      <c r="F42" s="200"/>
      <c r="G42" s="200"/>
    </row>
    <row r="43" spans="1:8" ht="12.75">
      <c r="B43" s="198" t="s">
        <v>237</v>
      </c>
      <c r="C43" s="198"/>
      <c r="D43" s="200"/>
      <c r="E43" s="200"/>
      <c r="F43" s="200"/>
      <c r="G43" s="200"/>
    </row>
    <row r="44" spans="1:8" ht="12.75">
      <c r="B44" s="198" t="s">
        <v>264</v>
      </c>
      <c r="C44" s="199"/>
    </row>
  </sheetData>
  <mergeCells count="43">
    <mergeCell ref="B44:C44"/>
    <mergeCell ref="B42:C42"/>
    <mergeCell ref="B43:C43"/>
    <mergeCell ref="E41:G41"/>
    <mergeCell ref="D42:G42"/>
    <mergeCell ref="D43:G43"/>
    <mergeCell ref="B41:C41"/>
    <mergeCell ref="B39:D39"/>
    <mergeCell ref="B32:D32"/>
    <mergeCell ref="B35:C35"/>
    <mergeCell ref="B36:C36"/>
    <mergeCell ref="B37:C37"/>
    <mergeCell ref="B34:C34"/>
    <mergeCell ref="D36:G36"/>
    <mergeCell ref="C8:G8"/>
    <mergeCell ref="D2:G2"/>
    <mergeCell ref="D3:G3"/>
    <mergeCell ref="D5:G5"/>
    <mergeCell ref="D4:G4"/>
    <mergeCell ref="D6:G6"/>
    <mergeCell ref="D10:E10"/>
    <mergeCell ref="D11:E11"/>
    <mergeCell ref="D12:E12"/>
    <mergeCell ref="D13:E13"/>
    <mergeCell ref="D15:E15"/>
    <mergeCell ref="D14:G14"/>
    <mergeCell ref="D16:G16"/>
    <mergeCell ref="D20:E20"/>
    <mergeCell ref="F15:G15"/>
    <mergeCell ref="D17:E17"/>
    <mergeCell ref="F17:G17"/>
    <mergeCell ref="F23:G23"/>
    <mergeCell ref="D23:E23"/>
    <mergeCell ref="D22:E22"/>
    <mergeCell ref="F22:G22"/>
    <mergeCell ref="D21:E21"/>
    <mergeCell ref="F21:G21"/>
    <mergeCell ref="D24:E24"/>
    <mergeCell ref="F24:G24"/>
    <mergeCell ref="D25:E25"/>
    <mergeCell ref="F25:G25"/>
    <mergeCell ref="D35:G35"/>
    <mergeCell ref="E34:G34"/>
  </mergeCells>
  <pageMargins left="0.7" right="0.7" top="0.78740157499999996" bottom="0.78740157499999996" header="0.3" footer="0.3"/>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238125</xdr:colOff>
                    <xdr:row>33</xdr:row>
                    <xdr:rowOff>161925</xdr:rowOff>
                  </from>
                  <to>
                    <xdr:col>3</xdr:col>
                    <xdr:colOff>542925</xdr:colOff>
                    <xdr:row>33</xdr:row>
                    <xdr:rowOff>381000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238125</xdr:colOff>
                    <xdr:row>40</xdr:row>
                    <xdr:rowOff>161925</xdr:rowOff>
                  </from>
                  <to>
                    <xdr:col>3</xdr:col>
                    <xdr:colOff>542925</xdr:colOff>
                    <xdr:row>40</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41"/>
  <sheetViews>
    <sheetView tabSelected="1" zoomScale="90" zoomScaleNormal="90" workbookViewId="0">
      <selection activeCell="Q7" sqref="Q7"/>
    </sheetView>
  </sheetViews>
  <sheetFormatPr baseColWidth="10" defaultColWidth="9.140625" defaultRowHeight="12" outlineLevelCol="1"/>
  <cols>
    <col min="1" max="1" width="9.85546875" style="12" customWidth="1"/>
    <col min="2" max="2" width="7.5703125" style="13" customWidth="1"/>
    <col min="3" max="3" width="89.140625" style="14" customWidth="1"/>
    <col min="4" max="4" width="5.42578125" style="15" hidden="1" customWidth="1" outlineLevel="1"/>
    <col min="5" max="5" width="7.5703125" style="15" customWidth="1" collapsed="1"/>
    <col min="6" max="6" width="7.140625" style="15" customWidth="1"/>
    <col min="7" max="7" width="12" style="16" customWidth="1"/>
    <col min="8" max="8" width="24" style="16" customWidth="1"/>
    <col min="9" max="9" width="8.5703125" style="16" hidden="1" customWidth="1" outlineLevel="1"/>
    <col min="10" max="10" width="12.140625" style="16" hidden="1" customWidth="1" outlineLevel="1"/>
    <col min="11" max="11" width="15.5703125" style="16" hidden="1" customWidth="1" outlineLevel="1"/>
    <col min="12" max="12" width="13.140625" style="17" customWidth="1" collapsed="1"/>
    <col min="13" max="13" width="57.42578125" style="17" customWidth="1"/>
    <col min="14" max="16384" width="9.140625" style="17"/>
  </cols>
  <sheetData>
    <row r="1" spans="1:13" ht="8.25" customHeight="1"/>
    <row r="2" spans="1:13" ht="28.5">
      <c r="A2" s="201" t="s">
        <v>233</v>
      </c>
      <c r="B2" s="201"/>
      <c r="C2" s="175"/>
      <c r="H2" s="18" t="s">
        <v>241</v>
      </c>
      <c r="I2" s="19"/>
      <c r="J2" s="19"/>
      <c r="K2" s="19"/>
      <c r="L2" s="20">
        <f>J10</f>
        <v>0</v>
      </c>
      <c r="M2" s="202"/>
    </row>
    <row r="3" spans="1:13" ht="28.5">
      <c r="A3" s="201" t="s">
        <v>234</v>
      </c>
      <c r="B3" s="201"/>
      <c r="C3" s="175"/>
      <c r="H3" s="18" t="s">
        <v>242</v>
      </c>
      <c r="I3" s="19"/>
      <c r="J3" s="19"/>
      <c r="K3" s="19"/>
      <c r="L3" s="20">
        <f>J106</f>
        <v>0</v>
      </c>
      <c r="M3" s="202"/>
    </row>
    <row r="4" spans="1:13" ht="27" customHeight="1">
      <c r="A4" s="201" t="s">
        <v>386</v>
      </c>
      <c r="B4" s="201"/>
      <c r="C4" s="175"/>
      <c r="H4" s="21" t="s">
        <v>281</v>
      </c>
      <c r="I4" s="19"/>
      <c r="J4" s="19"/>
      <c r="K4" s="19"/>
      <c r="L4" s="20">
        <f>J242</f>
        <v>0</v>
      </c>
      <c r="M4" s="202"/>
    </row>
    <row r="5" spans="1:13" ht="30">
      <c r="A5" s="201" t="s">
        <v>385</v>
      </c>
      <c r="B5" s="201"/>
      <c r="C5" s="175"/>
      <c r="H5" s="22" t="s">
        <v>387</v>
      </c>
      <c r="I5" s="19"/>
      <c r="J5" s="19"/>
      <c r="K5" s="19"/>
      <c r="L5" s="23">
        <f>K10</f>
        <v>0</v>
      </c>
      <c r="M5" s="202"/>
    </row>
    <row r="6" spans="1:13" ht="8.25" customHeight="1">
      <c r="H6" s="17"/>
      <c r="I6" s="24"/>
      <c r="J6" s="24"/>
      <c r="K6" s="24"/>
    </row>
    <row r="7" spans="1:13" ht="24">
      <c r="A7" s="25"/>
      <c r="B7" s="25"/>
      <c r="C7" s="25"/>
      <c r="D7" s="26"/>
      <c r="E7" s="214" t="s">
        <v>283</v>
      </c>
      <c r="F7" s="214"/>
      <c r="G7" s="27" t="s">
        <v>282</v>
      </c>
      <c r="H7" s="28" t="s">
        <v>275</v>
      </c>
      <c r="I7" s="24"/>
      <c r="J7" s="24"/>
      <c r="K7" s="24"/>
    </row>
    <row r="8" spans="1:13" ht="26.25" customHeight="1">
      <c r="A8" s="213"/>
      <c r="B8" s="216" t="s">
        <v>265</v>
      </c>
      <c r="C8" s="216" t="s">
        <v>266</v>
      </c>
      <c r="D8" s="29"/>
      <c r="E8" s="218" t="s">
        <v>270</v>
      </c>
      <c r="F8" s="218"/>
      <c r="G8" s="218"/>
      <c r="H8" s="215" t="s">
        <v>271</v>
      </c>
      <c r="I8" s="217" t="s">
        <v>272</v>
      </c>
      <c r="J8" s="217" t="s">
        <v>273</v>
      </c>
      <c r="K8" s="217" t="s">
        <v>274</v>
      </c>
      <c r="M8" s="212" t="s">
        <v>280</v>
      </c>
    </row>
    <row r="9" spans="1:13" ht="84.75" customHeight="1">
      <c r="A9" s="213"/>
      <c r="B9" s="216"/>
      <c r="C9" s="216"/>
      <c r="D9" s="161"/>
      <c r="E9" s="161" t="s">
        <v>267</v>
      </c>
      <c r="F9" s="161" t="s">
        <v>268</v>
      </c>
      <c r="G9" s="161" t="s">
        <v>269</v>
      </c>
      <c r="H9" s="216"/>
      <c r="I9" s="217"/>
      <c r="J9" s="217"/>
      <c r="K9" s="217"/>
      <c r="M9" s="212"/>
    </row>
    <row r="10" spans="1:13" ht="15.75">
      <c r="A10" s="66" t="s">
        <v>377</v>
      </c>
      <c r="B10" s="208" t="s">
        <v>0</v>
      </c>
      <c r="C10" s="209"/>
      <c r="D10" s="30"/>
      <c r="E10" s="32">
        <f>MIN(100,SUM(D14,D16,D19,D22,D24,D38,D40+IF(SUM(D27:D31)&gt;14,14,SUM(D27:D31)))+SUM(D34,D42,D45,D47))</f>
        <v>0</v>
      </c>
      <c r="F10" s="31"/>
      <c r="G10" s="32">
        <v>160</v>
      </c>
      <c r="H10" s="33">
        <f>E10/100</f>
        <v>0</v>
      </c>
      <c r="I10" s="34">
        <v>0.3</v>
      </c>
      <c r="J10" s="33">
        <f>IF(((I10*E10)+(I48*E48)+(I77*E77))/(I10+I48+I77)/100&gt;1,1,((I10*E10)+(I48*E48)+(I77*E77))/(I10+I48+I77)/100)</f>
        <v>0</v>
      </c>
      <c r="K10" s="33">
        <f>ROUNDDOWN(J10*0.4+J106*0.3+J242*0.3,3)</f>
        <v>0</v>
      </c>
      <c r="M10" s="107"/>
    </row>
    <row r="11" spans="1:13" ht="15.75">
      <c r="A11" s="203"/>
      <c r="B11" s="36"/>
      <c r="C11" s="37" t="s">
        <v>63</v>
      </c>
      <c r="D11" s="160"/>
      <c r="E11" s="204" t="s">
        <v>383</v>
      </c>
      <c r="F11" s="160"/>
      <c r="G11" s="160"/>
      <c r="H11" s="203"/>
      <c r="I11" s="203"/>
      <c r="J11" s="203"/>
      <c r="K11" s="219"/>
      <c r="M11" s="107"/>
    </row>
    <row r="12" spans="1:13">
      <c r="A12" s="204"/>
      <c r="B12" s="38" t="s">
        <v>19</v>
      </c>
      <c r="C12" s="39" t="s">
        <v>83</v>
      </c>
      <c r="D12" s="160"/>
      <c r="E12" s="204"/>
      <c r="F12" s="160"/>
      <c r="G12" s="160"/>
      <c r="H12" s="204"/>
      <c r="I12" s="204"/>
      <c r="J12" s="204"/>
      <c r="K12" s="220"/>
      <c r="M12" s="107"/>
    </row>
    <row r="13" spans="1:13">
      <c r="A13" s="204"/>
      <c r="B13" s="38" t="s">
        <v>77</v>
      </c>
      <c r="C13" s="39" t="s">
        <v>84</v>
      </c>
      <c r="D13" s="158"/>
      <c r="E13" s="204"/>
      <c r="F13" s="164"/>
      <c r="G13" s="160"/>
      <c r="H13" s="204"/>
      <c r="I13" s="204"/>
      <c r="J13" s="204"/>
      <c r="K13" s="220"/>
      <c r="M13" s="107"/>
    </row>
    <row r="14" spans="1:13" ht="84">
      <c r="A14" s="204"/>
      <c r="B14" s="40"/>
      <c r="C14" s="94" t="s">
        <v>350</v>
      </c>
      <c r="D14" s="42">
        <f>IF(F14&gt;G14,G14,F14)</f>
        <v>0</v>
      </c>
      <c r="E14" s="204"/>
      <c r="F14" s="118"/>
      <c r="G14" s="43">
        <v>14</v>
      </c>
      <c r="H14" s="204"/>
      <c r="I14" s="204"/>
      <c r="J14" s="204"/>
      <c r="K14" s="220"/>
      <c r="M14" s="107"/>
    </row>
    <row r="15" spans="1:13">
      <c r="A15" s="204"/>
      <c r="B15" s="44" t="s">
        <v>22</v>
      </c>
      <c r="C15" s="45" t="s">
        <v>85</v>
      </c>
      <c r="D15" s="160"/>
      <c r="E15" s="204"/>
      <c r="F15" s="46"/>
      <c r="G15" s="160"/>
      <c r="H15" s="204"/>
      <c r="I15" s="204"/>
      <c r="J15" s="204"/>
      <c r="K15" s="220"/>
      <c r="M15" s="107"/>
    </row>
    <row r="16" spans="1:13" ht="96">
      <c r="A16" s="204"/>
      <c r="B16" s="47"/>
      <c r="C16" s="94" t="s">
        <v>375</v>
      </c>
      <c r="D16" s="48">
        <f>IF(F16&gt;G16,G16,F16)</f>
        <v>0</v>
      </c>
      <c r="E16" s="204"/>
      <c r="F16" s="117"/>
      <c r="G16" s="43">
        <v>16</v>
      </c>
      <c r="H16" s="204"/>
      <c r="I16" s="204"/>
      <c r="J16" s="204"/>
      <c r="K16" s="220"/>
      <c r="M16" s="107"/>
    </row>
    <row r="17" spans="1:13">
      <c r="A17" s="204"/>
      <c r="B17" s="44" t="s">
        <v>24</v>
      </c>
      <c r="C17" s="39" t="s">
        <v>86</v>
      </c>
      <c r="D17" s="160"/>
      <c r="E17" s="204"/>
      <c r="F17" s="160"/>
      <c r="G17" s="160"/>
      <c r="H17" s="204"/>
      <c r="I17" s="204"/>
      <c r="J17" s="204"/>
      <c r="K17" s="220"/>
      <c r="M17" s="107"/>
    </row>
    <row r="18" spans="1:13">
      <c r="A18" s="204"/>
      <c r="B18" s="44" t="s">
        <v>41</v>
      </c>
      <c r="C18" s="39" t="s">
        <v>79</v>
      </c>
      <c r="D18" s="158"/>
      <c r="E18" s="204"/>
      <c r="F18" s="50"/>
      <c r="G18" s="160"/>
      <c r="H18" s="204"/>
      <c r="I18" s="204"/>
      <c r="J18" s="204"/>
      <c r="K18" s="220"/>
      <c r="M18" s="107"/>
    </row>
    <row r="19" spans="1:13" ht="96">
      <c r="A19" s="204"/>
      <c r="B19" s="47"/>
      <c r="C19" s="94" t="s">
        <v>351</v>
      </c>
      <c r="D19" s="42">
        <f>IF(F19&gt;G19,G19,F19)</f>
        <v>0</v>
      </c>
      <c r="E19" s="204"/>
      <c r="F19" s="109"/>
      <c r="G19" s="43">
        <v>35</v>
      </c>
      <c r="H19" s="204"/>
      <c r="I19" s="204"/>
      <c r="J19" s="204"/>
      <c r="K19" s="220"/>
      <c r="M19" s="107"/>
    </row>
    <row r="20" spans="1:13">
      <c r="A20" s="204"/>
      <c r="B20" s="51" t="s">
        <v>28</v>
      </c>
      <c r="C20" s="45" t="s">
        <v>87</v>
      </c>
      <c r="D20" s="156"/>
      <c r="E20" s="204"/>
      <c r="F20" s="160"/>
      <c r="G20" s="160"/>
      <c r="H20" s="204"/>
      <c r="I20" s="204"/>
      <c r="J20" s="204"/>
      <c r="K20" s="220"/>
      <c r="M20" s="107"/>
    </row>
    <row r="21" spans="1:13">
      <c r="A21" s="204"/>
      <c r="B21" s="44" t="s">
        <v>42</v>
      </c>
      <c r="C21" s="45" t="s">
        <v>68</v>
      </c>
      <c r="D21" s="158"/>
      <c r="E21" s="204"/>
      <c r="F21" s="50"/>
      <c r="G21" s="160"/>
      <c r="H21" s="204"/>
      <c r="I21" s="204"/>
      <c r="J21" s="204"/>
      <c r="K21" s="220"/>
      <c r="M21" s="107"/>
    </row>
    <row r="22" spans="1:13">
      <c r="A22" s="204"/>
      <c r="B22" s="52"/>
      <c r="C22" s="41" t="s">
        <v>139</v>
      </c>
      <c r="D22" s="53">
        <f>IF(F22&gt;G22,G22,F22)</f>
        <v>0</v>
      </c>
      <c r="E22" s="204"/>
      <c r="F22" s="109"/>
      <c r="G22" s="43">
        <v>5</v>
      </c>
      <c r="H22" s="204"/>
      <c r="I22" s="204"/>
      <c r="J22" s="204"/>
      <c r="K22" s="220"/>
      <c r="M22" s="107"/>
    </row>
    <row r="23" spans="1:13">
      <c r="A23" s="204"/>
      <c r="B23" s="54" t="s">
        <v>59</v>
      </c>
      <c r="C23" s="45" t="s">
        <v>69</v>
      </c>
      <c r="D23" s="160"/>
      <c r="E23" s="204"/>
      <c r="F23" s="46"/>
      <c r="G23" s="160"/>
      <c r="H23" s="204"/>
      <c r="I23" s="204"/>
      <c r="J23" s="204"/>
      <c r="K23" s="220"/>
      <c r="M23" s="107"/>
    </row>
    <row r="24" spans="1:13" ht="60">
      <c r="A24" s="204"/>
      <c r="B24" s="40"/>
      <c r="C24" s="94" t="s">
        <v>352</v>
      </c>
      <c r="D24" s="53">
        <f>IF(F24&gt;G24,G24,F24)</f>
        <v>0</v>
      </c>
      <c r="E24" s="204"/>
      <c r="F24" s="109"/>
      <c r="G24" s="43">
        <v>5</v>
      </c>
      <c r="H24" s="204"/>
      <c r="I24" s="204"/>
      <c r="J24" s="204"/>
      <c r="K24" s="220"/>
      <c r="M24" s="107"/>
    </row>
    <row r="25" spans="1:13">
      <c r="A25" s="204"/>
      <c r="B25" s="44" t="s">
        <v>50</v>
      </c>
      <c r="C25" s="45" t="s">
        <v>72</v>
      </c>
      <c r="D25" s="156"/>
      <c r="E25" s="204"/>
      <c r="F25" s="160"/>
      <c r="G25" s="160"/>
      <c r="H25" s="204"/>
      <c r="I25" s="204"/>
      <c r="J25" s="204"/>
      <c r="K25" s="220"/>
      <c r="M25" s="107"/>
    </row>
    <row r="26" spans="1:13">
      <c r="A26" s="204"/>
      <c r="B26" s="44" t="s">
        <v>43</v>
      </c>
      <c r="C26" s="45" t="s">
        <v>88</v>
      </c>
      <c r="D26" s="158"/>
      <c r="E26" s="204"/>
      <c r="F26" s="50"/>
      <c r="G26" s="160"/>
      <c r="H26" s="204"/>
      <c r="I26" s="204"/>
      <c r="J26" s="204"/>
      <c r="K26" s="220"/>
      <c r="M26" s="107"/>
    </row>
    <row r="27" spans="1:13" ht="24">
      <c r="A27" s="204"/>
      <c r="B27" s="40"/>
      <c r="C27" s="94" t="s">
        <v>362</v>
      </c>
      <c r="D27" s="53">
        <f>IF(F27&gt;G27,G27,F27)</f>
        <v>0</v>
      </c>
      <c r="E27" s="204"/>
      <c r="F27" s="109"/>
      <c r="G27" s="43">
        <v>5</v>
      </c>
      <c r="H27" s="204"/>
      <c r="I27" s="204"/>
      <c r="J27" s="204"/>
      <c r="K27" s="220"/>
      <c r="M27" s="107"/>
    </row>
    <row r="28" spans="1:13" ht="36">
      <c r="A28" s="204"/>
      <c r="B28" s="40"/>
      <c r="C28" s="94" t="s">
        <v>355</v>
      </c>
      <c r="D28" s="53">
        <f>IF(F28&gt;G28,G28,F28)</f>
        <v>0</v>
      </c>
      <c r="E28" s="204"/>
      <c r="F28" s="109"/>
      <c r="G28" s="43">
        <v>4</v>
      </c>
      <c r="H28" s="204"/>
      <c r="I28" s="204"/>
      <c r="J28" s="204"/>
      <c r="K28" s="220"/>
      <c r="M28" s="107"/>
    </row>
    <row r="29" spans="1:13">
      <c r="A29" s="204"/>
      <c r="B29" s="40"/>
      <c r="C29" s="166" t="s">
        <v>353</v>
      </c>
      <c r="D29" s="53">
        <f>IF(F29&gt;G29,G29,F29)</f>
        <v>0</v>
      </c>
      <c r="E29" s="204"/>
      <c r="F29" s="109"/>
      <c r="G29" s="43">
        <v>2.5</v>
      </c>
      <c r="H29" s="204"/>
      <c r="I29" s="204"/>
      <c r="J29" s="204"/>
      <c r="K29" s="220"/>
      <c r="M29" s="107"/>
    </row>
    <row r="30" spans="1:13" ht="24">
      <c r="A30" s="204"/>
      <c r="B30" s="40"/>
      <c r="C30" s="167" t="s">
        <v>354</v>
      </c>
      <c r="D30" s="53">
        <f>IF(F30&gt;G30,G30,F30)</f>
        <v>0</v>
      </c>
      <c r="E30" s="204"/>
      <c r="F30" s="109"/>
      <c r="G30" s="43">
        <v>2.5</v>
      </c>
      <c r="H30" s="204"/>
      <c r="I30" s="204"/>
      <c r="J30" s="204"/>
      <c r="K30" s="220"/>
      <c r="M30" s="107"/>
    </row>
    <row r="31" spans="1:13">
      <c r="A31" s="204"/>
      <c r="B31" s="44"/>
      <c r="C31" s="94" t="s">
        <v>356</v>
      </c>
      <c r="D31" s="53">
        <f>IF(F31&gt;G31,G31,F31)</f>
        <v>0</v>
      </c>
      <c r="E31" s="204"/>
      <c r="F31" s="55">
        <f>IF(F38=10,14,0)</f>
        <v>0</v>
      </c>
      <c r="G31" s="53">
        <v>14</v>
      </c>
      <c r="H31" s="204"/>
      <c r="I31" s="204"/>
      <c r="J31" s="204"/>
      <c r="K31" s="220"/>
      <c r="M31" s="107"/>
    </row>
    <row r="32" spans="1:13">
      <c r="A32" s="204"/>
      <c r="B32" s="132" t="s">
        <v>51</v>
      </c>
      <c r="C32" s="57" t="s">
        <v>80</v>
      </c>
      <c r="D32" s="160"/>
      <c r="E32" s="204"/>
      <c r="F32" s="160"/>
      <c r="G32" s="160"/>
      <c r="H32" s="204"/>
      <c r="I32" s="204"/>
      <c r="J32" s="204"/>
      <c r="K32" s="220"/>
      <c r="M32" s="107"/>
    </row>
    <row r="33" spans="1:13">
      <c r="A33" s="204"/>
      <c r="B33" s="132" t="s">
        <v>44</v>
      </c>
      <c r="C33" s="57" t="s">
        <v>89</v>
      </c>
      <c r="D33" s="158"/>
      <c r="E33" s="204"/>
      <c r="F33" s="50"/>
      <c r="G33" s="160"/>
      <c r="H33" s="204"/>
      <c r="I33" s="204"/>
      <c r="J33" s="204"/>
      <c r="K33" s="220"/>
      <c r="M33" s="107"/>
    </row>
    <row r="34" spans="1:13" ht="24">
      <c r="A34" s="204"/>
      <c r="B34" s="38"/>
      <c r="C34" s="59" t="s">
        <v>90</v>
      </c>
      <c r="D34" s="53">
        <f>IF(F34&gt;G34,G34,F34)</f>
        <v>0</v>
      </c>
      <c r="E34" s="204"/>
      <c r="F34" s="109"/>
      <c r="G34" s="60">
        <v>10</v>
      </c>
      <c r="H34" s="204"/>
      <c r="I34" s="204"/>
      <c r="J34" s="204"/>
      <c r="K34" s="220"/>
      <c r="M34" s="107"/>
    </row>
    <row r="35" spans="1:13" ht="15.75">
      <c r="A35" s="204"/>
      <c r="B35" s="133"/>
      <c r="C35" s="37" t="s">
        <v>74</v>
      </c>
      <c r="D35" s="160"/>
      <c r="E35" s="204"/>
      <c r="F35" s="160"/>
      <c r="G35" s="160"/>
      <c r="H35" s="204"/>
      <c r="I35" s="204"/>
      <c r="J35" s="204"/>
      <c r="K35" s="220"/>
      <c r="M35" s="107"/>
    </row>
    <row r="36" spans="1:13">
      <c r="A36" s="204"/>
      <c r="B36" s="134" t="s">
        <v>45</v>
      </c>
      <c r="C36" s="62" t="s">
        <v>4</v>
      </c>
      <c r="D36" s="160"/>
      <c r="E36" s="204"/>
      <c r="F36" s="50"/>
      <c r="G36" s="160"/>
      <c r="H36" s="204"/>
      <c r="I36" s="204"/>
      <c r="J36" s="204"/>
      <c r="K36" s="220"/>
      <c r="M36" s="107"/>
    </row>
    <row r="37" spans="1:13">
      <c r="A37" s="204"/>
      <c r="B37" s="134" t="s">
        <v>46</v>
      </c>
      <c r="C37" s="62" t="s">
        <v>91</v>
      </c>
      <c r="D37" s="158"/>
      <c r="E37" s="204"/>
      <c r="F37" s="50"/>
      <c r="G37" s="160"/>
      <c r="H37" s="204"/>
      <c r="I37" s="204"/>
      <c r="J37" s="204"/>
      <c r="K37" s="220"/>
      <c r="M37" s="107"/>
    </row>
    <row r="38" spans="1:13" ht="36">
      <c r="A38" s="204"/>
      <c r="B38" s="134"/>
      <c r="C38" s="63" t="s">
        <v>284</v>
      </c>
      <c r="D38" s="53">
        <f>IF(F38&gt;G38,G38,F38)</f>
        <v>0</v>
      </c>
      <c r="E38" s="204"/>
      <c r="F38" s="109"/>
      <c r="G38" s="43">
        <v>10</v>
      </c>
      <c r="H38" s="204"/>
      <c r="I38" s="204"/>
      <c r="J38" s="204"/>
      <c r="K38" s="220"/>
      <c r="M38" s="107"/>
    </row>
    <row r="39" spans="1:13">
      <c r="A39" s="204"/>
      <c r="B39" s="134" t="s">
        <v>47</v>
      </c>
      <c r="C39" s="62" t="s">
        <v>92</v>
      </c>
      <c r="D39" s="160"/>
      <c r="E39" s="204"/>
      <c r="F39" s="46"/>
      <c r="G39" s="160"/>
      <c r="H39" s="204"/>
      <c r="I39" s="204"/>
      <c r="J39" s="204"/>
      <c r="K39" s="220"/>
      <c r="M39" s="107"/>
    </row>
    <row r="40" spans="1:13">
      <c r="A40" s="204"/>
      <c r="B40" s="134"/>
      <c r="C40" s="63" t="s">
        <v>285</v>
      </c>
      <c r="D40" s="53">
        <f>IF(F40&gt;G40,G40,F40)</f>
        <v>0</v>
      </c>
      <c r="E40" s="204"/>
      <c r="F40" s="109"/>
      <c r="G40" s="43">
        <v>5</v>
      </c>
      <c r="H40" s="204"/>
      <c r="I40" s="204"/>
      <c r="J40" s="204"/>
      <c r="K40" s="220"/>
      <c r="M40" s="107"/>
    </row>
    <row r="41" spans="1:13">
      <c r="A41" s="204"/>
      <c r="B41" s="134" t="s">
        <v>363</v>
      </c>
      <c r="C41" s="170" t="s">
        <v>364</v>
      </c>
      <c r="D41" s="158"/>
      <c r="E41" s="204"/>
      <c r="F41" s="46"/>
      <c r="G41" s="46"/>
      <c r="H41" s="204"/>
      <c r="I41" s="204"/>
      <c r="J41" s="204"/>
      <c r="K41" s="220"/>
      <c r="M41" s="107"/>
    </row>
    <row r="42" spans="1:13" ht="84">
      <c r="A42" s="204"/>
      <c r="B42" s="169"/>
      <c r="C42" s="65" t="s">
        <v>384</v>
      </c>
      <c r="D42" s="48">
        <f>IF(F42&gt;G42,G42,F42)</f>
        <v>0</v>
      </c>
      <c r="E42" s="204"/>
      <c r="F42" s="110"/>
      <c r="G42" s="43">
        <v>10</v>
      </c>
      <c r="H42" s="204"/>
      <c r="I42" s="204"/>
      <c r="J42" s="204"/>
      <c r="K42" s="220"/>
      <c r="M42" s="107"/>
    </row>
    <row r="43" spans="1:13">
      <c r="A43" s="204"/>
      <c r="B43" s="134" t="s">
        <v>48</v>
      </c>
      <c r="C43" s="64" t="s">
        <v>80</v>
      </c>
      <c r="D43" s="156"/>
      <c r="E43" s="204"/>
      <c r="F43" s="49"/>
      <c r="G43" s="160"/>
      <c r="H43" s="204"/>
      <c r="I43" s="204"/>
      <c r="J43" s="204"/>
      <c r="K43" s="220"/>
      <c r="M43" s="107"/>
    </row>
    <row r="44" spans="1:13">
      <c r="A44" s="204"/>
      <c r="B44" s="135" t="s">
        <v>49</v>
      </c>
      <c r="C44" s="64" t="s">
        <v>138</v>
      </c>
      <c r="D44" s="158"/>
      <c r="E44" s="204"/>
      <c r="F44" s="50"/>
      <c r="G44" s="160"/>
      <c r="H44" s="204"/>
      <c r="I44" s="204"/>
      <c r="J44" s="204"/>
      <c r="K44" s="220"/>
      <c r="M44" s="107"/>
    </row>
    <row r="45" spans="1:13" ht="60">
      <c r="A45" s="204"/>
      <c r="B45" s="135"/>
      <c r="C45" s="65" t="s">
        <v>374</v>
      </c>
      <c r="D45" s="53">
        <f>IF(F45&gt;G45,G45,F45)</f>
        <v>0</v>
      </c>
      <c r="E45" s="204"/>
      <c r="F45" s="109"/>
      <c r="G45" s="43">
        <v>30</v>
      </c>
      <c r="H45" s="204"/>
      <c r="I45" s="204"/>
      <c r="J45" s="204"/>
      <c r="K45" s="220"/>
      <c r="M45" s="107"/>
    </row>
    <row r="46" spans="1:13">
      <c r="A46" s="204"/>
      <c r="B46" s="134" t="s">
        <v>365</v>
      </c>
      <c r="C46" s="64" t="s">
        <v>366</v>
      </c>
      <c r="D46" s="158"/>
      <c r="E46" s="204"/>
      <c r="F46" s="50"/>
      <c r="G46" s="160"/>
      <c r="H46" s="204"/>
      <c r="I46" s="204"/>
      <c r="J46" s="204"/>
      <c r="K46" s="220"/>
      <c r="M46" s="107"/>
    </row>
    <row r="47" spans="1:13" ht="36">
      <c r="A47" s="204"/>
      <c r="B47" s="17"/>
      <c r="C47" s="65" t="s">
        <v>373</v>
      </c>
      <c r="D47" s="53">
        <f>IF(F47&gt;G47,G47,F47)</f>
        <v>0</v>
      </c>
      <c r="E47" s="204"/>
      <c r="F47" s="109"/>
      <c r="G47" s="43">
        <v>10</v>
      </c>
      <c r="H47" s="204"/>
      <c r="I47" s="204"/>
      <c r="J47" s="204"/>
      <c r="K47" s="220"/>
      <c r="M47" s="107"/>
    </row>
    <row r="48" spans="1:13" ht="15.75">
      <c r="A48" s="131" t="s">
        <v>349</v>
      </c>
      <c r="B48" s="205" t="s">
        <v>5</v>
      </c>
      <c r="C48" s="206"/>
      <c r="D48" s="67"/>
      <c r="E48" s="32">
        <f>SUM(D52,D54,D57,D60,D62,D73)+IF(SUM(D65:D69)&gt;25,25,SUM(D65:D69))+SUM(D76)</f>
        <v>0</v>
      </c>
      <c r="F48" s="68"/>
      <c r="G48" s="32">
        <v>110</v>
      </c>
      <c r="H48" s="33">
        <f>E48/100</f>
        <v>0</v>
      </c>
      <c r="I48" s="34">
        <v>0.05</v>
      </c>
      <c r="J48" s="204"/>
      <c r="K48" s="220"/>
      <c r="M48" s="107"/>
    </row>
    <row r="49" spans="1:13" ht="15.75">
      <c r="A49" s="203"/>
      <c r="B49" s="133"/>
      <c r="C49" s="37" t="s">
        <v>63</v>
      </c>
      <c r="D49" s="156"/>
      <c r="E49" s="203"/>
      <c r="F49" s="49"/>
      <c r="G49" s="160"/>
      <c r="H49" s="203"/>
      <c r="I49" s="203"/>
      <c r="J49" s="204"/>
      <c r="K49" s="220"/>
      <c r="M49" s="107"/>
    </row>
    <row r="50" spans="1:13" ht="12" customHeight="1">
      <c r="A50" s="204"/>
      <c r="B50" s="80" t="s">
        <v>19</v>
      </c>
      <c r="C50" s="62" t="s">
        <v>1</v>
      </c>
      <c r="D50" s="156"/>
      <c r="E50" s="204"/>
      <c r="F50" s="160"/>
      <c r="G50" s="160"/>
      <c r="H50" s="204"/>
      <c r="I50" s="204"/>
      <c r="J50" s="204"/>
      <c r="K50" s="220"/>
      <c r="M50" s="107"/>
    </row>
    <row r="51" spans="1:13" ht="12" customHeight="1">
      <c r="A51" s="204"/>
      <c r="B51" s="136" t="s">
        <v>77</v>
      </c>
      <c r="C51" s="62" t="s">
        <v>78</v>
      </c>
      <c r="D51" s="158"/>
      <c r="E51" s="204"/>
      <c r="F51" s="50"/>
      <c r="G51" s="160"/>
      <c r="H51" s="204"/>
      <c r="I51" s="204"/>
      <c r="J51" s="204"/>
      <c r="K51" s="220"/>
      <c r="M51" s="107"/>
    </row>
    <row r="52" spans="1:13" ht="48">
      <c r="A52" s="204"/>
      <c r="B52" s="80"/>
      <c r="C52" s="71" t="s">
        <v>140</v>
      </c>
      <c r="D52" s="53">
        <f>IF(F52&gt;G52,G52,F52)</f>
        <v>0</v>
      </c>
      <c r="E52" s="204"/>
      <c r="F52" s="109"/>
      <c r="G52" s="43">
        <v>10</v>
      </c>
      <c r="H52" s="204"/>
      <c r="I52" s="204"/>
      <c r="J52" s="204"/>
      <c r="K52" s="220"/>
      <c r="M52" s="107"/>
    </row>
    <row r="53" spans="1:13">
      <c r="A53" s="204"/>
      <c r="B53" s="80" t="s">
        <v>22</v>
      </c>
      <c r="C53" s="101" t="s">
        <v>286</v>
      </c>
      <c r="D53" s="160"/>
      <c r="E53" s="204"/>
      <c r="F53" s="160"/>
      <c r="G53" s="160"/>
      <c r="H53" s="204"/>
      <c r="I53" s="204"/>
      <c r="J53" s="204"/>
      <c r="K53" s="220"/>
      <c r="M53" s="107"/>
    </row>
    <row r="54" spans="1:13">
      <c r="A54" s="204"/>
      <c r="B54" s="80"/>
      <c r="C54" s="71" t="s">
        <v>287</v>
      </c>
      <c r="D54" s="53">
        <f>IF(F54&gt;G54,G54,F54)</f>
        <v>0</v>
      </c>
      <c r="E54" s="204"/>
      <c r="F54" s="110"/>
      <c r="G54" s="43">
        <v>5</v>
      </c>
      <c r="H54" s="204"/>
      <c r="I54" s="204"/>
      <c r="J54" s="204"/>
      <c r="K54" s="220"/>
      <c r="M54" s="107"/>
    </row>
    <row r="55" spans="1:13" ht="12" customHeight="1">
      <c r="A55" s="204"/>
      <c r="B55" s="137" t="s">
        <v>24</v>
      </c>
      <c r="C55" s="62" t="s">
        <v>64</v>
      </c>
      <c r="D55" s="160"/>
      <c r="E55" s="204"/>
      <c r="F55" s="160"/>
      <c r="G55" s="160"/>
      <c r="H55" s="204"/>
      <c r="I55" s="204"/>
      <c r="J55" s="204"/>
      <c r="K55" s="220"/>
      <c r="M55" s="107"/>
    </row>
    <row r="56" spans="1:13" ht="12" customHeight="1">
      <c r="A56" s="204"/>
      <c r="B56" s="137"/>
      <c r="C56" s="62" t="s">
        <v>79</v>
      </c>
      <c r="D56" s="158"/>
      <c r="E56" s="204"/>
      <c r="F56" s="50"/>
      <c r="G56" s="160"/>
      <c r="H56" s="204"/>
      <c r="I56" s="204"/>
      <c r="J56" s="204"/>
      <c r="K56" s="220"/>
      <c r="M56" s="107"/>
    </row>
    <row r="57" spans="1:13" ht="96">
      <c r="A57" s="204"/>
      <c r="B57" s="137"/>
      <c r="C57" s="91" t="s">
        <v>357</v>
      </c>
      <c r="D57" s="53">
        <f>IF(F57&gt;G57,G57,F57)</f>
        <v>0</v>
      </c>
      <c r="E57" s="204"/>
      <c r="F57" s="109"/>
      <c r="G57" s="43">
        <v>35</v>
      </c>
      <c r="H57" s="204"/>
      <c r="I57" s="204"/>
      <c r="J57" s="204"/>
      <c r="K57" s="220"/>
      <c r="M57" s="107"/>
    </row>
    <row r="58" spans="1:13" ht="12" customHeight="1">
      <c r="A58" s="204"/>
      <c r="B58" s="137" t="s">
        <v>28</v>
      </c>
      <c r="C58" s="62" t="s">
        <v>67</v>
      </c>
      <c r="D58" s="160"/>
      <c r="E58" s="204"/>
      <c r="F58" s="160"/>
      <c r="G58" s="160"/>
      <c r="H58" s="204"/>
      <c r="I58" s="204"/>
      <c r="J58" s="204"/>
      <c r="K58" s="220"/>
      <c r="M58" s="107"/>
    </row>
    <row r="59" spans="1:13" ht="12" customHeight="1">
      <c r="A59" s="204"/>
      <c r="B59" s="137" t="s">
        <v>42</v>
      </c>
      <c r="C59" s="62" t="s">
        <v>68</v>
      </c>
      <c r="D59" s="158"/>
      <c r="E59" s="204"/>
      <c r="F59" s="160"/>
      <c r="G59" s="160"/>
      <c r="H59" s="204"/>
      <c r="I59" s="204"/>
      <c r="J59" s="204"/>
      <c r="K59" s="220"/>
      <c r="M59" s="107"/>
    </row>
    <row r="60" spans="1:13" ht="12" customHeight="1">
      <c r="A60" s="204"/>
      <c r="B60" s="138"/>
      <c r="C60" s="73" t="s">
        <v>139</v>
      </c>
      <c r="D60" s="53">
        <f>IF(F60&gt;G60,G60,F60)</f>
        <v>0</v>
      </c>
      <c r="E60" s="204"/>
      <c r="F60" s="109"/>
      <c r="G60" s="60">
        <v>5</v>
      </c>
      <c r="H60" s="204"/>
      <c r="I60" s="204"/>
      <c r="J60" s="204"/>
      <c r="K60" s="220"/>
      <c r="M60" s="107"/>
    </row>
    <row r="61" spans="1:13" ht="12" customHeight="1">
      <c r="A61" s="204"/>
      <c r="B61" s="54" t="s">
        <v>29</v>
      </c>
      <c r="C61" s="74" t="s">
        <v>69</v>
      </c>
      <c r="D61" s="158"/>
      <c r="E61" s="204"/>
      <c r="F61" s="49"/>
      <c r="G61" s="160"/>
      <c r="H61" s="204"/>
      <c r="I61" s="204"/>
      <c r="J61" s="204"/>
      <c r="K61" s="220"/>
      <c r="M61" s="107"/>
    </row>
    <row r="62" spans="1:13" ht="60">
      <c r="A62" s="204"/>
      <c r="B62" s="137" t="s">
        <v>29</v>
      </c>
      <c r="C62" s="63" t="s">
        <v>288</v>
      </c>
      <c r="D62" s="53">
        <f>IF(F62&gt;G62,G62,F62)</f>
        <v>0</v>
      </c>
      <c r="E62" s="204"/>
      <c r="F62" s="109"/>
      <c r="G62" s="43">
        <v>10</v>
      </c>
      <c r="H62" s="204"/>
      <c r="I62" s="204"/>
      <c r="J62" s="204"/>
      <c r="K62" s="220"/>
      <c r="M62" s="107"/>
    </row>
    <row r="63" spans="1:13" ht="12" customHeight="1">
      <c r="A63" s="204"/>
      <c r="B63" s="137" t="s">
        <v>50</v>
      </c>
      <c r="C63" s="62" t="s">
        <v>70</v>
      </c>
      <c r="D63" s="160"/>
      <c r="E63" s="204"/>
      <c r="F63" s="160"/>
      <c r="G63" s="160"/>
      <c r="H63" s="204"/>
      <c r="I63" s="204"/>
      <c r="J63" s="204"/>
      <c r="K63" s="220"/>
      <c r="M63" s="107"/>
    </row>
    <row r="64" spans="1:13" ht="12" customHeight="1">
      <c r="A64" s="204"/>
      <c r="B64" s="137" t="s">
        <v>43</v>
      </c>
      <c r="C64" s="62" t="s">
        <v>71</v>
      </c>
      <c r="D64" s="158"/>
      <c r="E64" s="204"/>
      <c r="F64" s="50"/>
      <c r="G64" s="160"/>
      <c r="H64" s="204"/>
      <c r="I64" s="204"/>
      <c r="J64" s="204"/>
      <c r="K64" s="220"/>
      <c r="M64" s="107"/>
    </row>
    <row r="65" spans="1:16" ht="24">
      <c r="A65" s="204"/>
      <c r="B65" s="137"/>
      <c r="C65" s="63" t="s">
        <v>141</v>
      </c>
      <c r="D65" s="53">
        <f>IF(F65&gt;G65,G65,F65)</f>
        <v>0</v>
      </c>
      <c r="E65" s="204"/>
      <c r="F65" s="109"/>
      <c r="G65" s="43">
        <v>10</v>
      </c>
      <c r="H65" s="204"/>
      <c r="I65" s="204"/>
      <c r="J65" s="204"/>
      <c r="K65" s="220"/>
      <c r="M65" s="107"/>
    </row>
    <row r="66" spans="1:16" ht="12" customHeight="1">
      <c r="A66" s="204"/>
      <c r="B66" s="80"/>
      <c r="C66" s="73" t="s">
        <v>142</v>
      </c>
      <c r="D66" s="53">
        <f>IF(F66&gt;G66,G66,F66)</f>
        <v>0</v>
      </c>
      <c r="E66" s="204"/>
      <c r="F66" s="109"/>
      <c r="G66" s="43">
        <v>5</v>
      </c>
      <c r="H66" s="204"/>
      <c r="I66" s="204"/>
      <c r="J66" s="204"/>
      <c r="K66" s="220"/>
      <c r="M66" s="107"/>
    </row>
    <row r="67" spans="1:16" ht="12" customHeight="1">
      <c r="A67" s="204"/>
      <c r="B67" s="80"/>
      <c r="C67" s="75" t="s">
        <v>143</v>
      </c>
      <c r="D67" s="53">
        <f>IF(F67&gt;G67,G67,F67)</f>
        <v>0</v>
      </c>
      <c r="E67" s="204"/>
      <c r="F67" s="109"/>
      <c r="G67" s="43">
        <v>5</v>
      </c>
      <c r="H67" s="204"/>
      <c r="I67" s="204"/>
      <c r="J67" s="204"/>
      <c r="K67" s="220"/>
      <c r="M67" s="107"/>
    </row>
    <row r="68" spans="1:16" s="14" customFormat="1" ht="24">
      <c r="A68" s="204"/>
      <c r="B68" s="139"/>
      <c r="C68" s="76" t="s">
        <v>210</v>
      </c>
      <c r="D68" s="53">
        <f>IF(F68&gt;G68,G68,F68)</f>
        <v>0</v>
      </c>
      <c r="E68" s="204"/>
      <c r="F68" s="109"/>
      <c r="G68" s="53">
        <v>5</v>
      </c>
      <c r="H68" s="204"/>
      <c r="I68" s="204"/>
      <c r="J68" s="204"/>
      <c r="K68" s="220"/>
      <c r="M68" s="107"/>
      <c r="P68" s="17"/>
    </row>
    <row r="69" spans="1:16" ht="12" customHeight="1">
      <c r="A69" s="204"/>
      <c r="B69" s="87"/>
      <c r="C69" s="91" t="s">
        <v>358</v>
      </c>
      <c r="D69" s="53">
        <f>IF(F69&gt;G69,G69,F69)</f>
        <v>0</v>
      </c>
      <c r="E69" s="204"/>
      <c r="F69" s="78">
        <f>IF(F73=10,25,0)</f>
        <v>0</v>
      </c>
      <c r="G69" s="53">
        <v>25</v>
      </c>
      <c r="H69" s="204"/>
      <c r="I69" s="204"/>
      <c r="J69" s="204"/>
      <c r="K69" s="220"/>
      <c r="M69" s="107"/>
      <c r="P69" s="14"/>
    </row>
    <row r="70" spans="1:16" ht="15.75">
      <c r="A70" s="204"/>
      <c r="B70" s="133"/>
      <c r="C70" s="37" t="s">
        <v>74</v>
      </c>
      <c r="D70" s="156"/>
      <c r="E70" s="204"/>
      <c r="F70" s="49"/>
      <c r="G70" s="160"/>
      <c r="H70" s="204"/>
      <c r="I70" s="204"/>
      <c r="J70" s="204"/>
      <c r="K70" s="220"/>
      <c r="M70" s="107"/>
    </row>
    <row r="71" spans="1:16" ht="12" customHeight="1">
      <c r="A71" s="204"/>
      <c r="B71" s="140" t="s">
        <v>32</v>
      </c>
      <c r="C71" s="62" t="s">
        <v>4</v>
      </c>
      <c r="D71" s="156"/>
      <c r="E71" s="204"/>
      <c r="F71" s="160"/>
      <c r="G71" s="160"/>
      <c r="H71" s="204"/>
      <c r="I71" s="204"/>
      <c r="J71" s="204"/>
      <c r="K71" s="220"/>
      <c r="M71" s="107"/>
    </row>
    <row r="72" spans="1:16" ht="12" customHeight="1">
      <c r="A72" s="204"/>
      <c r="B72" s="141" t="s">
        <v>44</v>
      </c>
      <c r="C72" s="62" t="s">
        <v>82</v>
      </c>
      <c r="D72" s="158"/>
      <c r="E72" s="204"/>
      <c r="F72" s="50"/>
      <c r="G72" s="160"/>
      <c r="H72" s="204"/>
      <c r="I72" s="204"/>
      <c r="J72" s="204"/>
      <c r="K72" s="220"/>
      <c r="M72" s="107"/>
    </row>
    <row r="73" spans="1:16" ht="12" customHeight="1">
      <c r="A73" s="204"/>
      <c r="B73" s="142"/>
      <c r="C73" s="73" t="s">
        <v>144</v>
      </c>
      <c r="D73" s="53">
        <f>IF(F73&gt;G73,G73,F73)</f>
        <v>0</v>
      </c>
      <c r="E73" s="204"/>
      <c r="F73" s="109"/>
      <c r="G73" s="60">
        <v>10</v>
      </c>
      <c r="H73" s="204"/>
      <c r="I73" s="204"/>
      <c r="J73" s="204"/>
      <c r="K73" s="220"/>
      <c r="M73" s="107"/>
    </row>
    <row r="74" spans="1:16" ht="12" customHeight="1">
      <c r="A74" s="204"/>
      <c r="B74" s="132" t="s">
        <v>45</v>
      </c>
      <c r="C74" s="64" t="s">
        <v>323</v>
      </c>
      <c r="D74" s="160"/>
      <c r="E74" s="204"/>
      <c r="F74" s="160"/>
      <c r="G74" s="160"/>
      <c r="H74" s="204"/>
      <c r="I74" s="204"/>
      <c r="J74" s="204"/>
      <c r="K74" s="220"/>
      <c r="M74" s="107"/>
    </row>
    <row r="75" spans="1:16" ht="12" customHeight="1">
      <c r="A75" s="204"/>
      <c r="B75" s="139" t="s">
        <v>46</v>
      </c>
      <c r="C75" s="64" t="s">
        <v>324</v>
      </c>
      <c r="D75" s="158"/>
      <c r="E75" s="204"/>
      <c r="F75" s="50"/>
      <c r="G75" s="160"/>
      <c r="H75" s="204"/>
      <c r="I75" s="204"/>
      <c r="J75" s="204"/>
      <c r="K75" s="220"/>
      <c r="M75" s="107"/>
    </row>
    <row r="76" spans="1:16" ht="24">
      <c r="A76" s="204"/>
      <c r="B76" s="61"/>
      <c r="C76" s="79" t="s">
        <v>289</v>
      </c>
      <c r="D76" s="53">
        <f>IF(F76&gt;G76,G76,F76)</f>
        <v>0</v>
      </c>
      <c r="E76" s="204"/>
      <c r="F76" s="109"/>
      <c r="G76" s="60">
        <v>10</v>
      </c>
      <c r="H76" s="204"/>
      <c r="I76" s="204"/>
      <c r="J76" s="204"/>
      <c r="K76" s="220"/>
      <c r="M76" s="107"/>
    </row>
    <row r="77" spans="1:16" ht="15.75">
      <c r="A77" s="66" t="s">
        <v>348</v>
      </c>
      <c r="B77" s="205" t="s">
        <v>6</v>
      </c>
      <c r="C77" s="206"/>
      <c r="D77" s="67"/>
      <c r="E77" s="32">
        <f>SUM(D81:D82,D85:D86,D89,D91,D102)+IF(SUM(D94:D98)&gt;25,25,SUM(D94:D98))+SUM(D105)</f>
        <v>0</v>
      </c>
      <c r="F77" s="68"/>
      <c r="G77" s="32">
        <v>110</v>
      </c>
      <c r="H77" s="33">
        <f>E77/100</f>
        <v>0</v>
      </c>
      <c r="I77" s="34">
        <v>0.05</v>
      </c>
      <c r="J77" s="204"/>
      <c r="K77" s="220"/>
      <c r="M77" s="107"/>
    </row>
    <row r="78" spans="1:16" ht="15.75">
      <c r="A78" s="203"/>
      <c r="B78" s="36"/>
      <c r="C78" s="37" t="s">
        <v>63</v>
      </c>
      <c r="D78" s="156"/>
      <c r="E78" s="203"/>
      <c r="F78" s="162"/>
      <c r="G78" s="160"/>
      <c r="H78" s="203"/>
      <c r="I78" s="203"/>
      <c r="J78" s="204"/>
      <c r="K78" s="220"/>
      <c r="M78" s="107"/>
    </row>
    <row r="79" spans="1:16" ht="12" customHeight="1">
      <c r="A79" s="204"/>
      <c r="B79" s="80">
        <v>1</v>
      </c>
      <c r="C79" s="62" t="s">
        <v>1</v>
      </c>
      <c r="D79" s="160"/>
      <c r="E79" s="204"/>
      <c r="F79" s="160"/>
      <c r="G79" s="160"/>
      <c r="H79" s="204"/>
      <c r="I79" s="204"/>
      <c r="J79" s="204"/>
      <c r="K79" s="220"/>
      <c r="M79" s="107"/>
    </row>
    <row r="80" spans="1:16" ht="12" customHeight="1">
      <c r="A80" s="204"/>
      <c r="B80" s="136" t="s">
        <v>77</v>
      </c>
      <c r="C80" s="62" t="s">
        <v>84</v>
      </c>
      <c r="D80" s="158"/>
      <c r="E80" s="204"/>
      <c r="F80" s="164"/>
      <c r="G80" s="160"/>
      <c r="H80" s="204"/>
      <c r="I80" s="204"/>
      <c r="J80" s="204"/>
      <c r="K80" s="220"/>
      <c r="M80" s="107"/>
    </row>
    <row r="81" spans="1:13" ht="72">
      <c r="A81" s="204"/>
      <c r="B81" s="70"/>
      <c r="C81" s="63" t="s">
        <v>145</v>
      </c>
      <c r="D81" s="53">
        <f>IF(F81&gt;G81,G81,F81)</f>
        <v>0</v>
      </c>
      <c r="E81" s="204"/>
      <c r="F81" s="109"/>
      <c r="G81" s="43">
        <v>10</v>
      </c>
      <c r="H81" s="204"/>
      <c r="I81" s="204"/>
      <c r="J81" s="204"/>
      <c r="K81" s="220"/>
      <c r="M81" s="107"/>
    </row>
    <row r="82" spans="1:13" ht="12" customHeight="1">
      <c r="A82" s="204"/>
      <c r="B82" s="81"/>
      <c r="C82" s="17" t="s">
        <v>146</v>
      </c>
      <c r="D82" s="53">
        <f>IF(F82&gt;G82,G82,F82)</f>
        <v>0</v>
      </c>
      <c r="E82" s="204"/>
      <c r="F82" s="116"/>
      <c r="G82" s="43">
        <v>5</v>
      </c>
      <c r="H82" s="204"/>
      <c r="I82" s="204"/>
      <c r="J82" s="204"/>
      <c r="K82" s="220"/>
      <c r="M82" s="107"/>
    </row>
    <row r="83" spans="1:13" ht="12" customHeight="1">
      <c r="A83" s="204"/>
      <c r="B83" s="80">
        <v>2</v>
      </c>
      <c r="C83" s="62" t="s">
        <v>64</v>
      </c>
      <c r="D83" s="156"/>
      <c r="E83" s="204"/>
      <c r="F83" s="160"/>
      <c r="G83" s="160"/>
      <c r="H83" s="204"/>
      <c r="I83" s="204"/>
      <c r="J83" s="204"/>
      <c r="K83" s="220"/>
      <c r="M83" s="107"/>
    </row>
    <row r="84" spans="1:13" ht="12" customHeight="1">
      <c r="A84" s="204"/>
      <c r="B84" s="80" t="s">
        <v>41</v>
      </c>
      <c r="C84" s="62" t="s">
        <v>65</v>
      </c>
      <c r="D84" s="158"/>
      <c r="E84" s="204"/>
      <c r="F84" s="164"/>
      <c r="G84" s="160"/>
      <c r="H84" s="204"/>
      <c r="I84" s="204"/>
      <c r="J84" s="204"/>
      <c r="K84" s="220"/>
      <c r="M84" s="107"/>
    </row>
    <row r="85" spans="1:13" ht="60">
      <c r="A85" s="204"/>
      <c r="B85" s="80"/>
      <c r="C85" s="91" t="s">
        <v>359</v>
      </c>
      <c r="D85" s="53">
        <f>IF(F85&gt;G85,G85,F85)</f>
        <v>0</v>
      </c>
      <c r="E85" s="204"/>
      <c r="F85" s="109"/>
      <c r="G85" s="60">
        <v>30</v>
      </c>
      <c r="H85" s="204"/>
      <c r="I85" s="204"/>
      <c r="J85" s="204"/>
      <c r="K85" s="220"/>
      <c r="M85" s="107"/>
    </row>
    <row r="86" spans="1:13" ht="12" customHeight="1">
      <c r="A86" s="204"/>
      <c r="B86" s="80"/>
      <c r="C86" s="17" t="s">
        <v>290</v>
      </c>
      <c r="D86" s="53">
        <f>IF(F86&gt;G86,G86,F86)</f>
        <v>0</v>
      </c>
      <c r="E86" s="204"/>
      <c r="F86" s="116"/>
      <c r="G86" s="43">
        <v>5</v>
      </c>
      <c r="H86" s="204"/>
      <c r="I86" s="204"/>
      <c r="J86" s="204"/>
      <c r="K86" s="220"/>
      <c r="M86" s="107"/>
    </row>
    <row r="87" spans="1:13" ht="12" customHeight="1">
      <c r="A87" s="204"/>
      <c r="B87" s="80" t="s">
        <v>66</v>
      </c>
      <c r="C87" s="54" t="s">
        <v>67</v>
      </c>
      <c r="D87" s="156"/>
      <c r="E87" s="204"/>
      <c r="F87" s="160"/>
      <c r="G87" s="160"/>
      <c r="H87" s="204"/>
      <c r="I87" s="204"/>
      <c r="J87" s="204"/>
      <c r="K87" s="220"/>
      <c r="M87" s="107"/>
    </row>
    <row r="88" spans="1:13" ht="12" customHeight="1">
      <c r="A88" s="204"/>
      <c r="B88" s="143" t="s">
        <v>55</v>
      </c>
      <c r="C88" s="62" t="s">
        <v>68</v>
      </c>
      <c r="D88" s="158"/>
      <c r="E88" s="204"/>
      <c r="F88" s="164"/>
      <c r="G88" s="160"/>
      <c r="H88" s="204"/>
      <c r="I88" s="204"/>
      <c r="J88" s="204"/>
      <c r="K88" s="220"/>
      <c r="M88" s="107"/>
    </row>
    <row r="89" spans="1:13" ht="12" customHeight="1">
      <c r="A89" s="204"/>
      <c r="B89" s="140"/>
      <c r="C89" s="73" t="s">
        <v>147</v>
      </c>
      <c r="D89" s="53">
        <f>IF(F89&gt;G89,G89,F89)</f>
        <v>0</v>
      </c>
      <c r="E89" s="204"/>
      <c r="F89" s="115"/>
      <c r="G89" s="43">
        <v>5</v>
      </c>
      <c r="H89" s="204"/>
      <c r="I89" s="204"/>
      <c r="J89" s="204"/>
      <c r="K89" s="220"/>
      <c r="M89" s="107"/>
    </row>
    <row r="90" spans="1:13" ht="12" customHeight="1">
      <c r="A90" s="204"/>
      <c r="B90" s="144" t="s">
        <v>29</v>
      </c>
      <c r="C90" s="74" t="s">
        <v>69</v>
      </c>
      <c r="D90" s="162"/>
      <c r="E90" s="204"/>
      <c r="F90" s="162"/>
      <c r="G90" s="160"/>
      <c r="H90" s="204"/>
      <c r="I90" s="204"/>
      <c r="J90" s="204"/>
      <c r="K90" s="220"/>
      <c r="M90" s="107"/>
    </row>
    <row r="91" spans="1:13" ht="60">
      <c r="A91" s="204"/>
      <c r="B91" s="80"/>
      <c r="C91" s="63" t="s">
        <v>291</v>
      </c>
      <c r="D91" s="53">
        <f>IF(F91&gt;G91,G91,F91)</f>
        <v>0</v>
      </c>
      <c r="E91" s="204"/>
      <c r="F91" s="109"/>
      <c r="G91" s="43">
        <v>10</v>
      </c>
      <c r="H91" s="204"/>
      <c r="I91" s="204"/>
      <c r="J91" s="204"/>
      <c r="K91" s="220"/>
      <c r="M91" s="107"/>
    </row>
    <row r="92" spans="1:13" ht="12" customHeight="1">
      <c r="A92" s="204"/>
      <c r="B92" s="80" t="s">
        <v>50</v>
      </c>
      <c r="C92" s="62" t="s">
        <v>72</v>
      </c>
      <c r="D92" s="156"/>
      <c r="E92" s="204"/>
      <c r="F92" s="160"/>
      <c r="G92" s="160"/>
      <c r="H92" s="204"/>
      <c r="I92" s="204"/>
      <c r="J92" s="204"/>
      <c r="K92" s="220"/>
      <c r="M92" s="107"/>
    </row>
    <row r="93" spans="1:13" ht="12" customHeight="1">
      <c r="A93" s="204"/>
      <c r="B93" s="80" t="s">
        <v>43</v>
      </c>
      <c r="C93" s="62" t="s">
        <v>71</v>
      </c>
      <c r="D93" s="158"/>
      <c r="E93" s="204"/>
      <c r="F93" s="164"/>
      <c r="G93" s="160"/>
      <c r="H93" s="204"/>
      <c r="I93" s="204"/>
      <c r="J93" s="204"/>
      <c r="K93" s="220"/>
      <c r="M93" s="107"/>
    </row>
    <row r="94" spans="1:13" ht="24">
      <c r="A94" s="204"/>
      <c r="B94" s="69"/>
      <c r="C94" s="91" t="s">
        <v>292</v>
      </c>
      <c r="D94" s="53">
        <f>IF(F94&gt;G94,G94,F94)</f>
        <v>0</v>
      </c>
      <c r="E94" s="204"/>
      <c r="F94" s="114"/>
      <c r="G94" s="43">
        <v>10</v>
      </c>
      <c r="H94" s="204"/>
      <c r="I94" s="204"/>
      <c r="J94" s="204"/>
      <c r="K94" s="220"/>
      <c r="M94" s="107"/>
    </row>
    <row r="95" spans="1:13" ht="12" customHeight="1">
      <c r="A95" s="204"/>
      <c r="B95" s="61"/>
      <c r="C95" s="168" t="s">
        <v>360</v>
      </c>
      <c r="D95" s="53">
        <f>IF(F95&gt;G95,G95,F95)</f>
        <v>0</v>
      </c>
      <c r="E95" s="204"/>
      <c r="F95" s="114"/>
      <c r="G95" s="43">
        <v>5</v>
      </c>
      <c r="H95" s="204"/>
      <c r="I95" s="204"/>
      <c r="J95" s="204"/>
      <c r="K95" s="220"/>
      <c r="M95" s="107"/>
    </row>
    <row r="96" spans="1:13" ht="12" customHeight="1">
      <c r="A96" s="204"/>
      <c r="B96" s="61"/>
      <c r="C96" s="168" t="s">
        <v>293</v>
      </c>
      <c r="D96" s="53">
        <f>IF(F96&gt;G96,G96,F96)</f>
        <v>0</v>
      </c>
      <c r="E96" s="204"/>
      <c r="F96" s="114"/>
      <c r="G96" s="43">
        <v>5</v>
      </c>
      <c r="H96" s="204"/>
      <c r="I96" s="204"/>
      <c r="J96" s="204"/>
      <c r="K96" s="220"/>
      <c r="M96" s="107"/>
    </row>
    <row r="97" spans="1:13" ht="12" customHeight="1">
      <c r="A97" s="204"/>
      <c r="B97" s="61"/>
      <c r="C97" s="168" t="s">
        <v>294</v>
      </c>
      <c r="D97" s="53">
        <f>IF(F97&gt;G97,G97,F97)</f>
        <v>0</v>
      </c>
      <c r="E97" s="204"/>
      <c r="F97" s="114"/>
      <c r="G97" s="43">
        <v>5</v>
      </c>
      <c r="H97" s="204"/>
      <c r="I97" s="204"/>
      <c r="J97" s="204"/>
      <c r="K97" s="220"/>
      <c r="M97" s="107"/>
    </row>
    <row r="98" spans="1:13" ht="12" customHeight="1">
      <c r="A98" s="204"/>
      <c r="B98" s="61"/>
      <c r="C98" s="52" t="s">
        <v>361</v>
      </c>
      <c r="D98" s="53">
        <f>IF(F98&gt;G98,G98,F98)</f>
        <v>0</v>
      </c>
      <c r="E98" s="204"/>
      <c r="F98" s="82">
        <f>IF(F102=10,25,0)</f>
        <v>0</v>
      </c>
      <c r="G98" s="43">
        <v>25</v>
      </c>
      <c r="H98" s="204"/>
      <c r="I98" s="204"/>
      <c r="J98" s="204"/>
      <c r="K98" s="220"/>
      <c r="M98" s="107"/>
    </row>
    <row r="99" spans="1:13" ht="15.75">
      <c r="A99" s="204"/>
      <c r="B99" s="36"/>
      <c r="C99" s="37" t="s">
        <v>74</v>
      </c>
      <c r="D99" s="160"/>
      <c r="E99" s="204"/>
      <c r="F99" s="160"/>
      <c r="G99" s="160"/>
      <c r="H99" s="204"/>
      <c r="I99" s="204"/>
      <c r="J99" s="204"/>
      <c r="K99" s="220"/>
      <c r="M99" s="107"/>
    </row>
    <row r="100" spans="1:13" ht="12" customHeight="1">
      <c r="A100" s="204"/>
      <c r="B100" s="87" t="s">
        <v>32</v>
      </c>
      <c r="C100" s="84" t="s">
        <v>4</v>
      </c>
      <c r="D100" s="160"/>
      <c r="E100" s="204"/>
      <c r="F100" s="160"/>
      <c r="G100" s="160"/>
      <c r="H100" s="204"/>
      <c r="I100" s="204"/>
      <c r="J100" s="204"/>
      <c r="K100" s="220"/>
      <c r="M100" s="107"/>
    </row>
    <row r="101" spans="1:13" ht="12" customHeight="1">
      <c r="A101" s="204"/>
      <c r="B101" s="87" t="s">
        <v>44</v>
      </c>
      <c r="C101" s="62" t="s">
        <v>75</v>
      </c>
      <c r="D101" s="158"/>
      <c r="E101" s="204"/>
      <c r="F101" s="163"/>
      <c r="G101" s="160"/>
      <c r="H101" s="204"/>
      <c r="I101" s="204"/>
      <c r="J101" s="204"/>
      <c r="K101" s="220"/>
      <c r="M101" s="107"/>
    </row>
    <row r="102" spans="1:13" ht="12" customHeight="1">
      <c r="A102" s="204"/>
      <c r="B102" s="77"/>
      <c r="C102" s="73" t="s">
        <v>76</v>
      </c>
      <c r="D102" s="53">
        <f>IF(F102&gt;G102,G102,F102)</f>
        <v>0</v>
      </c>
      <c r="E102" s="204"/>
      <c r="F102" s="113"/>
      <c r="G102" s="43">
        <v>10</v>
      </c>
      <c r="H102" s="204"/>
      <c r="I102" s="204"/>
      <c r="J102" s="204"/>
      <c r="K102" s="220"/>
      <c r="M102" s="107"/>
    </row>
    <row r="103" spans="1:13" ht="12" customHeight="1">
      <c r="A103" s="204"/>
      <c r="B103" s="132" t="s">
        <v>45</v>
      </c>
      <c r="C103" s="64" t="s">
        <v>325</v>
      </c>
      <c r="D103" s="156"/>
      <c r="E103" s="204"/>
      <c r="F103" s="160"/>
      <c r="G103" s="160"/>
      <c r="H103" s="204"/>
      <c r="I103" s="204"/>
      <c r="J103" s="204"/>
      <c r="K103" s="220"/>
      <c r="M103" s="107"/>
    </row>
    <row r="104" spans="1:13" ht="12" customHeight="1">
      <c r="A104" s="204"/>
      <c r="B104" s="139" t="s">
        <v>46</v>
      </c>
      <c r="C104" s="64" t="s">
        <v>73</v>
      </c>
      <c r="D104" s="158"/>
      <c r="E104" s="204"/>
      <c r="F104" s="164"/>
      <c r="G104" s="160"/>
      <c r="H104" s="204"/>
      <c r="I104" s="204"/>
      <c r="J104" s="204"/>
      <c r="K104" s="220"/>
      <c r="M104" s="107"/>
    </row>
    <row r="105" spans="1:13" ht="24">
      <c r="A105" s="204"/>
      <c r="B105" s="77"/>
      <c r="C105" s="65" t="s">
        <v>148</v>
      </c>
      <c r="D105" s="53">
        <f>IF(F105&gt;G105,G105,F105)</f>
        <v>0</v>
      </c>
      <c r="E105" s="207"/>
      <c r="F105" s="109"/>
      <c r="G105" s="83">
        <v>10</v>
      </c>
      <c r="H105" s="207"/>
      <c r="I105" s="207"/>
      <c r="J105" s="207"/>
      <c r="K105" s="220"/>
      <c r="M105" s="107"/>
    </row>
    <row r="106" spans="1:13" ht="15.75">
      <c r="A106" s="66" t="s">
        <v>347</v>
      </c>
      <c r="B106" s="205" t="s">
        <v>7</v>
      </c>
      <c r="C106" s="206"/>
      <c r="D106" s="67"/>
      <c r="E106" s="173">
        <f>SUM(D110,D113,D115,D118,D120,D132)+IF(SUM(D123:D126)&gt;40,40,SUM(D123:D126))+SUM(D128,D135,D138)</f>
        <v>0</v>
      </c>
      <c r="F106" s="68"/>
      <c r="G106" s="32">
        <v>125</v>
      </c>
      <c r="H106" s="33">
        <f>E106/100</f>
        <v>0</v>
      </c>
      <c r="I106" s="34">
        <v>0.1</v>
      </c>
      <c r="J106" s="85">
        <f>IF(((I106*E106)+(I139*E139)+(I190*E190))/(I106+I139+I190)/100&gt;1,1,((I106*E106)+(I139*E139)+(I190*E190))/(I106+I139+I190)/100)</f>
        <v>0</v>
      </c>
      <c r="K106" s="220"/>
      <c r="M106" s="107"/>
    </row>
    <row r="107" spans="1:13" ht="15.75">
      <c r="A107" s="203"/>
      <c r="B107" s="145"/>
      <c r="C107" s="128" t="s">
        <v>63</v>
      </c>
      <c r="D107" s="156"/>
      <c r="E107" s="203"/>
      <c r="F107" s="162"/>
      <c r="G107" s="160"/>
      <c r="H107" s="203"/>
      <c r="I107" s="203"/>
      <c r="J107" s="203"/>
      <c r="K107" s="220"/>
      <c r="M107" s="107"/>
    </row>
    <row r="108" spans="1:13" ht="12" customHeight="1">
      <c r="A108" s="204"/>
      <c r="B108" s="137">
        <v>1</v>
      </c>
      <c r="C108" s="62" t="s">
        <v>1</v>
      </c>
      <c r="D108" s="156"/>
      <c r="E108" s="204"/>
      <c r="F108" s="160"/>
      <c r="G108" s="160"/>
      <c r="H108" s="204"/>
      <c r="I108" s="204"/>
      <c r="J108" s="204"/>
      <c r="K108" s="220"/>
      <c r="M108" s="107"/>
    </row>
    <row r="109" spans="1:13" ht="12" customHeight="1">
      <c r="A109" s="204"/>
      <c r="B109" s="137" t="s">
        <v>77</v>
      </c>
      <c r="C109" s="62" t="s">
        <v>84</v>
      </c>
      <c r="D109" s="158"/>
      <c r="E109" s="204"/>
      <c r="F109" s="164"/>
      <c r="G109" s="160"/>
      <c r="H109" s="204"/>
      <c r="I109" s="204"/>
      <c r="J109" s="204"/>
      <c r="K109" s="220"/>
      <c r="M109" s="107"/>
    </row>
    <row r="110" spans="1:13" ht="48">
      <c r="A110" s="204"/>
      <c r="B110" s="146"/>
      <c r="C110" s="63" t="s">
        <v>149</v>
      </c>
      <c r="D110" s="53">
        <f>IF(F110&gt;G110,G110,F110)</f>
        <v>0</v>
      </c>
      <c r="E110" s="204"/>
      <c r="F110" s="109"/>
      <c r="G110" s="43">
        <v>15</v>
      </c>
      <c r="H110" s="204"/>
      <c r="I110" s="204"/>
      <c r="J110" s="204"/>
      <c r="K110" s="220"/>
      <c r="M110" s="107"/>
    </row>
    <row r="111" spans="1:13" ht="12" customHeight="1">
      <c r="A111" s="204"/>
      <c r="B111" s="146" t="s">
        <v>24</v>
      </c>
      <c r="C111" s="130" t="s">
        <v>64</v>
      </c>
      <c r="D111" s="160"/>
      <c r="E111" s="204"/>
      <c r="F111" s="160"/>
      <c r="G111" s="160"/>
      <c r="H111" s="204"/>
      <c r="I111" s="204"/>
      <c r="J111" s="204"/>
      <c r="K111" s="220"/>
      <c r="M111" s="107"/>
    </row>
    <row r="112" spans="1:13" ht="12" customHeight="1">
      <c r="A112" s="204"/>
      <c r="B112" s="137" t="s">
        <v>41</v>
      </c>
      <c r="C112" s="62" t="s">
        <v>131</v>
      </c>
      <c r="D112" s="158"/>
      <c r="E112" s="204"/>
      <c r="F112" s="164"/>
      <c r="G112" s="160"/>
      <c r="H112" s="204"/>
      <c r="I112" s="204"/>
      <c r="J112" s="204"/>
      <c r="K112" s="220"/>
      <c r="M112" s="107"/>
    </row>
    <row r="113" spans="1:13" ht="60">
      <c r="A113" s="204"/>
      <c r="B113" s="137"/>
      <c r="C113" s="63" t="s">
        <v>150</v>
      </c>
      <c r="D113" s="53">
        <f>IF(F113&gt;G113,G113,F113)</f>
        <v>0</v>
      </c>
      <c r="E113" s="204"/>
      <c r="F113" s="109"/>
      <c r="G113" s="43">
        <v>15</v>
      </c>
      <c r="H113" s="204"/>
      <c r="I113" s="204"/>
      <c r="J113" s="204"/>
      <c r="K113" s="220"/>
      <c r="M113" s="107"/>
    </row>
    <row r="114" spans="1:13">
      <c r="A114" s="204"/>
      <c r="B114" s="146" t="s">
        <v>26</v>
      </c>
      <c r="C114" s="62" t="s">
        <v>296</v>
      </c>
      <c r="D114" s="160"/>
      <c r="E114" s="204"/>
      <c r="F114" s="160"/>
      <c r="G114" s="160"/>
      <c r="H114" s="204"/>
      <c r="I114" s="204"/>
      <c r="J114" s="204"/>
      <c r="K114" s="220"/>
      <c r="M114" s="107"/>
    </row>
    <row r="115" spans="1:13">
      <c r="A115" s="204"/>
      <c r="B115" s="137"/>
      <c r="C115" s="63" t="s">
        <v>326</v>
      </c>
      <c r="D115" s="53">
        <f>IF(F115&gt;G115,G115,F115)</f>
        <v>0</v>
      </c>
      <c r="E115" s="204"/>
      <c r="F115" s="126"/>
      <c r="G115" s="43">
        <v>5</v>
      </c>
      <c r="H115" s="204"/>
      <c r="I115" s="204"/>
      <c r="J115" s="204"/>
      <c r="K115" s="220"/>
      <c r="M115" s="107"/>
    </row>
    <row r="116" spans="1:13" ht="12" customHeight="1">
      <c r="A116" s="204"/>
      <c r="B116" s="137" t="s">
        <v>28</v>
      </c>
      <c r="C116" s="62" t="s">
        <v>67</v>
      </c>
      <c r="D116" s="160"/>
      <c r="E116" s="204"/>
      <c r="F116" s="160"/>
      <c r="G116" s="160"/>
      <c r="H116" s="204"/>
      <c r="I116" s="204"/>
      <c r="J116" s="204"/>
      <c r="K116" s="220"/>
      <c r="M116" s="107"/>
    </row>
    <row r="117" spans="1:13" ht="12" customHeight="1">
      <c r="A117" s="204"/>
      <c r="B117" s="137" t="s">
        <v>42</v>
      </c>
      <c r="C117" s="62" t="s">
        <v>132</v>
      </c>
      <c r="D117" s="158"/>
      <c r="E117" s="204"/>
      <c r="F117" s="164"/>
      <c r="G117" s="160"/>
      <c r="H117" s="204"/>
      <c r="I117" s="204"/>
      <c r="J117" s="204"/>
      <c r="K117" s="220"/>
      <c r="M117" s="107"/>
    </row>
    <row r="118" spans="1:13" ht="12" customHeight="1">
      <c r="A118" s="204"/>
      <c r="B118" s="137"/>
      <c r="C118" s="63" t="s">
        <v>151</v>
      </c>
      <c r="D118" s="53">
        <f>IF(F118&gt;G118,G118,F118)</f>
        <v>0</v>
      </c>
      <c r="E118" s="204"/>
      <c r="F118" s="109"/>
      <c r="G118" s="43">
        <v>5</v>
      </c>
      <c r="H118" s="204"/>
      <c r="I118" s="204"/>
      <c r="J118" s="204"/>
      <c r="K118" s="220"/>
      <c r="M118" s="107"/>
    </row>
    <row r="119" spans="1:13" ht="12" customHeight="1">
      <c r="A119" s="204"/>
      <c r="B119" s="137" t="s">
        <v>29</v>
      </c>
      <c r="C119" s="62" t="s">
        <v>69</v>
      </c>
      <c r="D119" s="158"/>
      <c r="E119" s="204"/>
      <c r="F119" s="164"/>
      <c r="G119" s="160"/>
      <c r="H119" s="204"/>
      <c r="I119" s="204"/>
      <c r="J119" s="204"/>
      <c r="K119" s="220"/>
      <c r="M119" s="107"/>
    </row>
    <row r="120" spans="1:13" ht="60">
      <c r="A120" s="204"/>
      <c r="B120" s="86"/>
      <c r="C120" s="63" t="s">
        <v>295</v>
      </c>
      <c r="D120" s="53">
        <f>IF(F120&gt;G120,G120,F120)</f>
        <v>0</v>
      </c>
      <c r="E120" s="204"/>
      <c r="F120" s="109"/>
      <c r="G120" s="43">
        <v>10</v>
      </c>
      <c r="H120" s="204"/>
      <c r="I120" s="204"/>
      <c r="J120" s="204"/>
      <c r="K120" s="220"/>
      <c r="M120" s="107"/>
    </row>
    <row r="121" spans="1:13" ht="12" customHeight="1">
      <c r="A121" s="204"/>
      <c r="B121" s="147" t="s">
        <v>31</v>
      </c>
      <c r="C121" s="62" t="s">
        <v>72</v>
      </c>
      <c r="D121" s="156"/>
      <c r="E121" s="204"/>
      <c r="F121" s="160"/>
      <c r="G121" s="160"/>
      <c r="H121" s="204"/>
      <c r="I121" s="204"/>
      <c r="J121" s="204"/>
      <c r="K121" s="220"/>
      <c r="M121" s="107"/>
    </row>
    <row r="122" spans="1:13" ht="12" customHeight="1">
      <c r="A122" s="204"/>
      <c r="B122" s="137" t="s">
        <v>43</v>
      </c>
      <c r="C122" s="62" t="s">
        <v>88</v>
      </c>
      <c r="D122" s="158"/>
      <c r="E122" s="204"/>
      <c r="F122" s="164"/>
      <c r="G122" s="160"/>
      <c r="H122" s="204"/>
      <c r="I122" s="204"/>
      <c r="J122" s="204"/>
      <c r="K122" s="220"/>
      <c r="M122" s="107"/>
    </row>
    <row r="123" spans="1:13" ht="24">
      <c r="A123" s="204"/>
      <c r="B123" s="137"/>
      <c r="C123" s="63" t="s">
        <v>152</v>
      </c>
      <c r="D123" s="53">
        <f>IF(F123&gt;G123,G123,F123)</f>
        <v>0</v>
      </c>
      <c r="E123" s="204"/>
      <c r="F123" s="109"/>
      <c r="G123" s="43">
        <v>10</v>
      </c>
      <c r="H123" s="204"/>
      <c r="I123" s="204"/>
      <c r="J123" s="204"/>
      <c r="K123" s="220"/>
      <c r="M123" s="107"/>
    </row>
    <row r="124" spans="1:13" ht="36">
      <c r="A124" s="204"/>
      <c r="B124" s="137"/>
      <c r="C124" s="63" t="s">
        <v>153</v>
      </c>
      <c r="D124" s="53">
        <f>IF(F124&gt;G124,G124,F124)</f>
        <v>0</v>
      </c>
      <c r="E124" s="204"/>
      <c r="F124" s="109"/>
      <c r="G124" s="43">
        <v>15</v>
      </c>
      <c r="H124" s="204"/>
      <c r="I124" s="204"/>
      <c r="J124" s="204"/>
      <c r="K124" s="220"/>
      <c r="M124" s="107"/>
    </row>
    <row r="125" spans="1:13" ht="24">
      <c r="A125" s="204"/>
      <c r="B125" s="147"/>
      <c r="C125" s="76" t="s">
        <v>327</v>
      </c>
      <c r="D125" s="53">
        <f>IF(F125&gt;G125,G125,F125)</f>
        <v>0</v>
      </c>
      <c r="E125" s="204"/>
      <c r="F125" s="112"/>
      <c r="G125" s="43">
        <v>15</v>
      </c>
      <c r="H125" s="204"/>
      <c r="I125" s="204"/>
      <c r="J125" s="204"/>
      <c r="K125" s="220"/>
      <c r="M125" s="107"/>
    </row>
    <row r="126" spans="1:13" ht="12" customHeight="1">
      <c r="A126" s="204"/>
      <c r="B126" s="147"/>
      <c r="C126" s="63" t="s">
        <v>328</v>
      </c>
      <c r="D126" s="53">
        <f>IF(F126&gt;G126,G126,F126)</f>
        <v>0</v>
      </c>
      <c r="E126" s="204"/>
      <c r="F126" s="78">
        <f>IF(F132=10,40,0)</f>
        <v>0</v>
      </c>
      <c r="G126" s="43">
        <v>40</v>
      </c>
      <c r="H126" s="204"/>
      <c r="I126" s="204"/>
      <c r="J126" s="204"/>
      <c r="K126" s="220"/>
      <c r="M126" s="107"/>
    </row>
    <row r="127" spans="1:13" ht="12" customHeight="1">
      <c r="A127" s="204"/>
      <c r="B127" s="154" t="s">
        <v>303</v>
      </c>
      <c r="C127" s="170" t="s">
        <v>367</v>
      </c>
      <c r="D127" s="162"/>
      <c r="E127" s="204"/>
      <c r="F127" s="162"/>
      <c r="G127" s="162"/>
      <c r="H127" s="204"/>
      <c r="I127" s="204"/>
      <c r="J127" s="204"/>
      <c r="K127" s="220"/>
      <c r="M127" s="107"/>
    </row>
    <row r="128" spans="1:13" ht="25.5" customHeight="1">
      <c r="A128" s="204"/>
      <c r="B128" s="147"/>
      <c r="C128" s="65" t="s">
        <v>378</v>
      </c>
      <c r="D128" s="53">
        <f>IF(F128&gt;G128,G128,F128)</f>
        <v>0</v>
      </c>
      <c r="E128" s="204"/>
      <c r="F128" s="109"/>
      <c r="G128" s="43">
        <v>5</v>
      </c>
      <c r="H128" s="204"/>
      <c r="I128" s="204"/>
      <c r="J128" s="204"/>
      <c r="K128" s="220"/>
      <c r="M128" s="107"/>
    </row>
    <row r="129" spans="1:13" ht="15.75">
      <c r="A129" s="204"/>
      <c r="B129" s="145"/>
      <c r="C129" s="128" t="s">
        <v>74</v>
      </c>
      <c r="D129" s="156"/>
      <c r="E129" s="204"/>
      <c r="F129" s="162"/>
      <c r="G129" s="160"/>
      <c r="H129" s="204"/>
      <c r="I129" s="204"/>
      <c r="J129" s="204"/>
      <c r="K129" s="220"/>
      <c r="M129" s="107"/>
    </row>
    <row r="130" spans="1:13" ht="12" customHeight="1">
      <c r="A130" s="204"/>
      <c r="B130" s="87" t="s">
        <v>32</v>
      </c>
      <c r="C130" s="62" t="s">
        <v>4</v>
      </c>
      <c r="D130" s="156"/>
      <c r="E130" s="204"/>
      <c r="F130" s="160"/>
      <c r="G130" s="160"/>
      <c r="H130" s="204"/>
      <c r="I130" s="204"/>
      <c r="J130" s="204"/>
      <c r="K130" s="220"/>
      <c r="M130" s="107"/>
    </row>
    <row r="131" spans="1:13" ht="12" customHeight="1">
      <c r="A131" s="204"/>
      <c r="B131" s="87" t="s">
        <v>44</v>
      </c>
      <c r="C131" s="62" t="s">
        <v>82</v>
      </c>
      <c r="D131" s="158"/>
      <c r="E131" s="204"/>
      <c r="F131" s="164"/>
      <c r="G131" s="160"/>
      <c r="H131" s="204"/>
      <c r="I131" s="204"/>
      <c r="J131" s="204"/>
      <c r="K131" s="220"/>
      <c r="M131" s="107"/>
    </row>
    <row r="132" spans="1:13" ht="12" customHeight="1">
      <c r="A132" s="204"/>
      <c r="B132" s="87"/>
      <c r="C132" s="63" t="s">
        <v>154</v>
      </c>
      <c r="D132" s="53">
        <f>IF(F132&gt;G132,G132,F132)</f>
        <v>0</v>
      </c>
      <c r="E132" s="204"/>
      <c r="F132" s="109"/>
      <c r="G132" s="43">
        <v>10</v>
      </c>
      <c r="H132" s="204"/>
      <c r="I132" s="204"/>
      <c r="J132" s="204"/>
      <c r="K132" s="220"/>
      <c r="M132" s="107"/>
    </row>
    <row r="133" spans="1:13" ht="12" customHeight="1">
      <c r="A133" s="204"/>
      <c r="B133" s="132" t="s">
        <v>45</v>
      </c>
      <c r="C133" s="129" t="s">
        <v>80</v>
      </c>
      <c r="D133" s="158"/>
      <c r="E133" s="204"/>
      <c r="F133" s="164"/>
      <c r="G133" s="160"/>
      <c r="H133" s="204"/>
      <c r="I133" s="204"/>
      <c r="J133" s="204"/>
      <c r="K133" s="220"/>
      <c r="M133" s="107"/>
    </row>
    <row r="134" spans="1:13" ht="12" customHeight="1">
      <c r="A134" s="204"/>
      <c r="B134" s="87" t="s">
        <v>46</v>
      </c>
      <c r="C134" s="129" t="s">
        <v>330</v>
      </c>
      <c r="D134" s="158"/>
      <c r="E134" s="204"/>
      <c r="F134" s="164"/>
      <c r="G134" s="160"/>
      <c r="H134" s="204"/>
      <c r="I134" s="204"/>
      <c r="J134" s="204"/>
      <c r="K134" s="220"/>
      <c r="M134" s="107"/>
    </row>
    <row r="135" spans="1:13" ht="48">
      <c r="A135" s="204"/>
      <c r="B135" s="87"/>
      <c r="C135" s="65" t="s">
        <v>155</v>
      </c>
      <c r="D135" s="53">
        <f>IF(F135&gt;G135,G135,F135)</f>
        <v>0</v>
      </c>
      <c r="E135" s="204"/>
      <c r="F135" s="109"/>
      <c r="G135" s="60">
        <v>10</v>
      </c>
      <c r="H135" s="204"/>
      <c r="I135" s="204"/>
      <c r="J135" s="204"/>
      <c r="K135" s="220"/>
      <c r="M135" s="107"/>
    </row>
    <row r="136" spans="1:13" ht="12" customHeight="1">
      <c r="A136" s="204"/>
      <c r="B136" s="87" t="s">
        <v>48</v>
      </c>
      <c r="C136" s="64" t="s">
        <v>329</v>
      </c>
      <c r="D136" s="156"/>
      <c r="E136" s="204"/>
      <c r="F136" s="160"/>
      <c r="G136" s="160"/>
      <c r="H136" s="204"/>
      <c r="I136" s="204"/>
      <c r="J136" s="204"/>
      <c r="K136" s="220"/>
      <c r="M136" s="107"/>
    </row>
    <row r="137" spans="1:13" ht="12" customHeight="1">
      <c r="A137" s="204"/>
      <c r="B137" s="87" t="s">
        <v>49</v>
      </c>
      <c r="C137" s="64" t="s">
        <v>133</v>
      </c>
      <c r="D137" s="158"/>
      <c r="E137" s="204"/>
      <c r="F137" s="164"/>
      <c r="G137" s="160"/>
      <c r="H137" s="204"/>
      <c r="I137" s="204"/>
      <c r="J137" s="204"/>
      <c r="K137" s="220"/>
      <c r="M137" s="107"/>
    </row>
    <row r="138" spans="1:13" ht="24">
      <c r="A138" s="204"/>
      <c r="B138" s="56"/>
      <c r="C138" s="65" t="s">
        <v>319</v>
      </c>
      <c r="D138" s="53">
        <f>IF(F138&gt;G138,G138,F138)</f>
        <v>0</v>
      </c>
      <c r="E138" s="204"/>
      <c r="F138" s="109"/>
      <c r="G138" s="88">
        <v>10</v>
      </c>
      <c r="H138" s="204"/>
      <c r="I138" s="204"/>
      <c r="J138" s="204"/>
      <c r="K138" s="220"/>
      <c r="M138" s="107"/>
    </row>
    <row r="139" spans="1:13" ht="15.75">
      <c r="A139" s="131" t="s">
        <v>346</v>
      </c>
      <c r="B139" s="205" t="s">
        <v>62</v>
      </c>
      <c r="C139" s="206"/>
      <c r="D139" s="67"/>
      <c r="E139" s="32">
        <f>IF((IF(SUM(D142,D145,D147,D149,D151,D156,D158,D160:D161,D163,D166,D168,D170:D172,D176)&gt;90,90,SUM(D142,D145,D147,D149,D151,D156,D158,D160:D161,D163,D166,D168,D170:D172,D176))+IF(SUM(D179:D185)&gt;40,40,SUM(D179:D185))+SUM(D188:D189))&gt;100,100,(IF(SUM(D142,D145,D147,D149,D151,D156,D158,D160:D161,D163,D166,D168,D170:D172,D176)&gt;90,90,SUM(D142,D145,D147,D149,D151,D156,D158,D160:D161,D163,D166,D168,D170:D172,D176))+IF(SUM(D179:D185)&gt;40,40,SUM(D179:D185))+SUM(D188:D189)))+SUM(D153,D174)</f>
        <v>0</v>
      </c>
      <c r="F139" s="68"/>
      <c r="G139" s="32">
        <v>120</v>
      </c>
      <c r="H139" s="89">
        <f>E139/100</f>
        <v>0</v>
      </c>
      <c r="I139" s="90">
        <v>0.15</v>
      </c>
      <c r="J139" s="204"/>
      <c r="K139" s="220"/>
      <c r="M139" s="107"/>
    </row>
    <row r="140" spans="1:13">
      <c r="A140" s="204"/>
      <c r="B140" s="137" t="s">
        <v>19</v>
      </c>
      <c r="C140" s="62" t="s">
        <v>297</v>
      </c>
      <c r="D140" s="160"/>
      <c r="E140" s="203"/>
      <c r="F140" s="160"/>
      <c r="G140" s="160"/>
      <c r="H140" s="204"/>
      <c r="I140" s="204"/>
      <c r="J140" s="204"/>
      <c r="K140" s="220"/>
      <c r="M140" s="107"/>
    </row>
    <row r="141" spans="1:13">
      <c r="A141" s="204"/>
      <c r="B141" s="137" t="s">
        <v>77</v>
      </c>
      <c r="C141" s="62" t="s">
        <v>298</v>
      </c>
      <c r="D141" s="157"/>
      <c r="E141" s="204"/>
      <c r="F141" s="163"/>
      <c r="G141" s="160"/>
      <c r="H141" s="204"/>
      <c r="I141" s="204"/>
      <c r="J141" s="204"/>
      <c r="K141" s="220"/>
      <c r="M141" s="107"/>
    </row>
    <row r="142" spans="1:13">
      <c r="A142" s="204"/>
      <c r="B142" s="137"/>
      <c r="C142" s="63" t="s">
        <v>299</v>
      </c>
      <c r="D142" s="53">
        <f>IF(F145&gt;G145,G145,F145)</f>
        <v>0</v>
      </c>
      <c r="E142" s="204"/>
      <c r="F142" s="109"/>
      <c r="G142" s="43">
        <v>5</v>
      </c>
      <c r="H142" s="204"/>
      <c r="I142" s="204"/>
      <c r="J142" s="204"/>
      <c r="K142" s="220"/>
      <c r="M142" s="107"/>
    </row>
    <row r="143" spans="1:13">
      <c r="A143" s="204"/>
      <c r="B143" s="137" t="s">
        <v>24</v>
      </c>
      <c r="C143" s="62" t="s">
        <v>20</v>
      </c>
      <c r="D143" s="158"/>
      <c r="E143" s="204"/>
      <c r="F143" s="160"/>
      <c r="G143" s="160"/>
      <c r="H143" s="204"/>
      <c r="I143" s="204"/>
      <c r="J143" s="204"/>
      <c r="K143" s="220"/>
      <c r="M143" s="107"/>
    </row>
    <row r="144" spans="1:13">
      <c r="A144" s="204"/>
      <c r="B144" s="137" t="s">
        <v>41</v>
      </c>
      <c r="C144" s="62" t="s">
        <v>134</v>
      </c>
      <c r="D144" s="158"/>
      <c r="E144" s="204"/>
      <c r="F144" s="164"/>
      <c r="G144" s="160"/>
      <c r="H144" s="204"/>
      <c r="I144" s="204"/>
      <c r="J144" s="204"/>
      <c r="K144" s="220"/>
      <c r="M144" s="107"/>
    </row>
    <row r="145" spans="1:13">
      <c r="A145" s="204"/>
      <c r="B145" s="137"/>
      <c r="C145" s="63" t="s">
        <v>300</v>
      </c>
      <c r="D145" s="53">
        <f>IF(F145&gt;G145,G145,F145)</f>
        <v>0</v>
      </c>
      <c r="E145" s="204"/>
      <c r="F145" s="109"/>
      <c r="G145" s="43">
        <v>5</v>
      </c>
      <c r="H145" s="204"/>
      <c r="I145" s="204"/>
      <c r="J145" s="204"/>
      <c r="K145" s="220"/>
      <c r="M145" s="107"/>
    </row>
    <row r="146" spans="1:13">
      <c r="A146" s="204"/>
      <c r="B146" s="137" t="s">
        <v>26</v>
      </c>
      <c r="C146" s="62" t="s">
        <v>125</v>
      </c>
      <c r="D146" s="158"/>
      <c r="E146" s="204"/>
      <c r="F146" s="162"/>
      <c r="G146" s="160"/>
      <c r="H146" s="204"/>
      <c r="I146" s="204"/>
      <c r="J146" s="204"/>
      <c r="K146" s="220"/>
      <c r="M146" s="107"/>
    </row>
    <row r="147" spans="1:13" ht="123" customHeight="1">
      <c r="A147" s="204"/>
      <c r="B147" s="137"/>
      <c r="C147" s="63" t="s">
        <v>156</v>
      </c>
      <c r="D147" s="53">
        <f>IF(F147&gt;G147,G147,F147)</f>
        <v>0</v>
      </c>
      <c r="E147" s="204"/>
      <c r="F147" s="109"/>
      <c r="G147" s="43">
        <v>15</v>
      </c>
      <c r="H147" s="204"/>
      <c r="I147" s="204"/>
      <c r="J147" s="204"/>
      <c r="K147" s="220"/>
      <c r="M147" s="107"/>
    </row>
    <row r="148" spans="1:13">
      <c r="A148" s="204"/>
      <c r="B148" s="137" t="s">
        <v>27</v>
      </c>
      <c r="C148" s="62" t="s">
        <v>126</v>
      </c>
      <c r="D148" s="158"/>
      <c r="E148" s="204"/>
      <c r="F148" s="162"/>
      <c r="G148" s="160"/>
      <c r="H148" s="204"/>
      <c r="I148" s="204"/>
      <c r="J148" s="204"/>
      <c r="K148" s="220"/>
      <c r="M148" s="107"/>
    </row>
    <row r="149" spans="1:13">
      <c r="A149" s="204"/>
      <c r="B149" s="80"/>
      <c r="C149" s="63" t="s">
        <v>331</v>
      </c>
      <c r="D149" s="53">
        <f>IF(F149&gt;G149,G149,F149)</f>
        <v>0</v>
      </c>
      <c r="E149" s="204"/>
      <c r="F149" s="109"/>
      <c r="G149" s="43">
        <v>2.5</v>
      </c>
      <c r="H149" s="204"/>
      <c r="I149" s="204"/>
      <c r="J149" s="204"/>
      <c r="K149" s="220"/>
      <c r="M149" s="107"/>
    </row>
    <row r="150" spans="1:13">
      <c r="A150" s="204"/>
      <c r="B150" s="93" t="s">
        <v>332</v>
      </c>
      <c r="C150" s="93" t="s">
        <v>333</v>
      </c>
      <c r="D150" s="158"/>
      <c r="E150" s="204"/>
      <c r="F150" s="162"/>
      <c r="G150" s="160"/>
      <c r="H150" s="204"/>
      <c r="I150" s="204"/>
      <c r="J150" s="204"/>
      <c r="K150" s="220"/>
      <c r="M150" s="107"/>
    </row>
    <row r="151" spans="1:13">
      <c r="A151" s="204"/>
      <c r="B151" s="93"/>
      <c r="C151" s="91" t="s">
        <v>334</v>
      </c>
      <c r="D151" s="53">
        <f>IF(F151&gt;G151,G151,F151)</f>
        <v>0</v>
      </c>
      <c r="E151" s="204"/>
      <c r="F151" s="109"/>
      <c r="G151" s="43">
        <v>2.5</v>
      </c>
      <c r="H151" s="204"/>
      <c r="I151" s="204"/>
      <c r="J151" s="204"/>
      <c r="K151" s="220"/>
      <c r="M151" s="107"/>
    </row>
    <row r="152" spans="1:13">
      <c r="A152" s="204"/>
      <c r="B152" s="93" t="s">
        <v>368</v>
      </c>
      <c r="C152" s="170" t="s">
        <v>380</v>
      </c>
      <c r="D152" s="158"/>
      <c r="E152" s="204"/>
      <c r="F152" s="162"/>
      <c r="G152" s="162"/>
      <c r="H152" s="204"/>
      <c r="I152" s="204"/>
      <c r="J152" s="204"/>
      <c r="K152" s="220"/>
      <c r="M152" s="107"/>
    </row>
    <row r="153" spans="1:13" ht="84">
      <c r="A153" s="204"/>
      <c r="B153" s="148"/>
      <c r="C153" s="65" t="s">
        <v>369</v>
      </c>
      <c r="D153" s="53">
        <f>IF(F153&gt;G153,G153,F153)</f>
        <v>0</v>
      </c>
      <c r="E153" s="204"/>
      <c r="F153" s="126"/>
      <c r="G153" s="43">
        <v>10</v>
      </c>
      <c r="H153" s="204"/>
      <c r="I153" s="204"/>
      <c r="J153" s="204"/>
      <c r="K153" s="220"/>
      <c r="M153" s="107"/>
    </row>
    <row r="154" spans="1:13">
      <c r="A154" s="204"/>
      <c r="B154" s="80" t="s">
        <v>28</v>
      </c>
      <c r="C154" s="62" t="s">
        <v>25</v>
      </c>
      <c r="D154" s="158"/>
      <c r="E154" s="204"/>
      <c r="F154" s="162"/>
      <c r="G154" s="160"/>
      <c r="H154" s="204"/>
      <c r="I154" s="204"/>
      <c r="J154" s="204"/>
      <c r="K154" s="220"/>
      <c r="M154" s="107"/>
    </row>
    <row r="155" spans="1:13">
      <c r="A155" s="204"/>
      <c r="B155" s="137" t="s">
        <v>42</v>
      </c>
      <c r="C155" s="62" t="s">
        <v>127</v>
      </c>
      <c r="D155" s="158"/>
      <c r="E155" s="204"/>
      <c r="F155" s="162"/>
      <c r="G155" s="160"/>
      <c r="H155" s="204"/>
      <c r="I155" s="204"/>
      <c r="J155" s="204"/>
      <c r="K155" s="220"/>
      <c r="M155" s="107"/>
    </row>
    <row r="156" spans="1:13">
      <c r="A156" s="204"/>
      <c r="B156" s="137"/>
      <c r="C156" s="63" t="s">
        <v>157</v>
      </c>
      <c r="D156" s="53">
        <f>IF(F156&gt;G156,G156,F156)</f>
        <v>0</v>
      </c>
      <c r="E156" s="204"/>
      <c r="F156" s="109"/>
      <c r="G156" s="43">
        <v>7</v>
      </c>
      <c r="H156" s="204"/>
      <c r="I156" s="204"/>
      <c r="J156" s="204"/>
      <c r="K156" s="220"/>
      <c r="M156" s="107"/>
    </row>
    <row r="157" spans="1:13">
      <c r="A157" s="204"/>
      <c r="B157" s="137" t="s">
        <v>29</v>
      </c>
      <c r="C157" s="62" t="s">
        <v>128</v>
      </c>
      <c r="D157" s="92"/>
      <c r="E157" s="204"/>
      <c r="F157" s="162"/>
      <c r="G157" s="160"/>
      <c r="H157" s="204"/>
      <c r="I157" s="204"/>
      <c r="J157" s="204"/>
      <c r="K157" s="220"/>
      <c r="M157" s="107"/>
    </row>
    <row r="158" spans="1:13" ht="36">
      <c r="A158" s="204"/>
      <c r="B158" s="137"/>
      <c r="C158" s="63" t="s">
        <v>158</v>
      </c>
      <c r="D158" s="53">
        <f>IF(F158&gt;G158,G158,F158)</f>
        <v>0</v>
      </c>
      <c r="E158" s="204"/>
      <c r="F158" s="109"/>
      <c r="G158" s="43">
        <v>8</v>
      </c>
      <c r="H158" s="204"/>
      <c r="I158" s="204"/>
      <c r="J158" s="204"/>
      <c r="K158" s="220"/>
      <c r="M158" s="107"/>
    </row>
    <row r="159" spans="1:13">
      <c r="A159" s="204"/>
      <c r="B159" s="138" t="s">
        <v>30</v>
      </c>
      <c r="C159" s="62" t="s">
        <v>54</v>
      </c>
      <c r="D159" s="158"/>
      <c r="E159" s="204"/>
      <c r="F159" s="162"/>
      <c r="G159" s="160"/>
      <c r="H159" s="204"/>
      <c r="I159" s="204"/>
      <c r="J159" s="204"/>
      <c r="K159" s="220"/>
      <c r="M159" s="107"/>
    </row>
    <row r="160" spans="1:13">
      <c r="A160" s="204"/>
      <c r="B160" s="137"/>
      <c r="C160" s="63" t="s">
        <v>159</v>
      </c>
      <c r="D160" s="53">
        <f>IF(F160&gt;G160,G160,F160)</f>
        <v>0</v>
      </c>
      <c r="E160" s="204"/>
      <c r="F160" s="109"/>
      <c r="G160" s="43">
        <v>5</v>
      </c>
      <c r="H160" s="204"/>
      <c r="I160" s="204"/>
      <c r="J160" s="204"/>
      <c r="K160" s="220"/>
      <c r="M160" s="107"/>
    </row>
    <row r="161" spans="1:13">
      <c r="A161" s="204"/>
      <c r="B161" s="137"/>
      <c r="C161" s="63" t="s">
        <v>160</v>
      </c>
      <c r="D161" s="53">
        <f>IF(F161&gt;G161,G161,F161)</f>
        <v>0</v>
      </c>
      <c r="E161" s="204"/>
      <c r="F161" s="109"/>
      <c r="G161" s="43">
        <v>5</v>
      </c>
      <c r="H161" s="204"/>
      <c r="I161" s="204"/>
      <c r="J161" s="204"/>
      <c r="K161" s="220"/>
      <c r="M161" s="107"/>
    </row>
    <row r="162" spans="1:13">
      <c r="A162" s="204"/>
      <c r="B162" s="137" t="s">
        <v>335</v>
      </c>
      <c r="C162" s="62" t="s">
        <v>81</v>
      </c>
      <c r="D162" s="158"/>
      <c r="E162" s="204"/>
      <c r="F162" s="158"/>
      <c r="G162" s="158"/>
      <c r="H162" s="204"/>
      <c r="I162" s="204"/>
      <c r="J162" s="204"/>
      <c r="K162" s="220"/>
      <c r="M162" s="107"/>
    </row>
    <row r="163" spans="1:13">
      <c r="A163" s="204"/>
      <c r="B163" s="72"/>
      <c r="C163" s="63" t="s">
        <v>337</v>
      </c>
      <c r="D163" s="53">
        <f>IF(F163&gt;G163,G163,F163)</f>
        <v>0</v>
      </c>
      <c r="E163" s="204"/>
      <c r="F163" s="126"/>
      <c r="G163" s="43">
        <v>10</v>
      </c>
      <c r="H163" s="204"/>
      <c r="I163" s="204"/>
      <c r="J163" s="204"/>
      <c r="K163" s="220"/>
      <c r="M163" s="107"/>
    </row>
    <row r="164" spans="1:13">
      <c r="A164" s="204"/>
      <c r="B164" s="137" t="s">
        <v>31</v>
      </c>
      <c r="C164" s="62" t="s">
        <v>60</v>
      </c>
      <c r="D164" s="158"/>
      <c r="E164" s="204"/>
      <c r="F164" s="162"/>
      <c r="G164" s="160"/>
      <c r="H164" s="204"/>
      <c r="I164" s="204"/>
      <c r="J164" s="204"/>
      <c r="K164" s="220"/>
      <c r="M164" s="107"/>
    </row>
    <row r="165" spans="1:13">
      <c r="A165" s="204"/>
      <c r="B165" s="137" t="s">
        <v>43</v>
      </c>
      <c r="C165" s="62" t="s">
        <v>129</v>
      </c>
      <c r="D165" s="158"/>
      <c r="E165" s="204"/>
      <c r="F165" s="162"/>
      <c r="G165" s="160"/>
      <c r="H165" s="204"/>
      <c r="I165" s="204"/>
      <c r="J165" s="204"/>
      <c r="K165" s="220"/>
      <c r="M165" s="107"/>
    </row>
    <row r="166" spans="1:13">
      <c r="A166" s="204"/>
      <c r="B166" s="137"/>
      <c r="C166" s="63" t="s">
        <v>336</v>
      </c>
      <c r="D166" s="53">
        <f>IF(F166&gt;G166,G166,F166)</f>
        <v>0</v>
      </c>
      <c r="E166" s="204"/>
      <c r="F166" s="109"/>
      <c r="G166" s="43">
        <v>15</v>
      </c>
      <c r="H166" s="204"/>
      <c r="I166" s="204"/>
      <c r="J166" s="204"/>
      <c r="K166" s="220"/>
      <c r="M166" s="107"/>
    </row>
    <row r="167" spans="1:13">
      <c r="A167" s="204"/>
      <c r="B167" s="137" t="s">
        <v>303</v>
      </c>
      <c r="C167" s="62" t="s">
        <v>130</v>
      </c>
      <c r="D167" s="158"/>
      <c r="E167" s="204"/>
      <c r="F167" s="162"/>
      <c r="G167" s="160"/>
      <c r="H167" s="204"/>
      <c r="I167" s="204"/>
      <c r="J167" s="204"/>
      <c r="K167" s="220"/>
      <c r="M167" s="107"/>
    </row>
    <row r="168" spans="1:13" ht="48">
      <c r="A168" s="204"/>
      <c r="B168" s="138"/>
      <c r="C168" s="63" t="s">
        <v>161</v>
      </c>
      <c r="D168" s="53">
        <f>IF(F168&gt;G168,G168,F168)</f>
        <v>0</v>
      </c>
      <c r="E168" s="204"/>
      <c r="F168" s="109"/>
      <c r="G168" s="43">
        <v>4</v>
      </c>
      <c r="H168" s="204"/>
      <c r="I168" s="204"/>
      <c r="J168" s="204"/>
      <c r="K168" s="220"/>
      <c r="M168" s="107"/>
    </row>
    <row r="169" spans="1:13">
      <c r="A169" s="204"/>
      <c r="B169" s="137" t="s">
        <v>304</v>
      </c>
      <c r="C169" s="62" t="s">
        <v>56</v>
      </c>
      <c r="D169" s="158"/>
      <c r="E169" s="204"/>
      <c r="F169" s="162"/>
      <c r="G169" s="160"/>
      <c r="H169" s="204"/>
      <c r="I169" s="204"/>
      <c r="J169" s="204"/>
      <c r="K169" s="220"/>
      <c r="M169" s="107"/>
    </row>
    <row r="170" spans="1:13">
      <c r="A170" s="204"/>
      <c r="B170" s="40"/>
      <c r="C170" s="63" t="s">
        <v>162</v>
      </c>
      <c r="D170" s="53">
        <f>IF(F170&gt;G170,G170,F170)</f>
        <v>0</v>
      </c>
      <c r="E170" s="204"/>
      <c r="F170" s="109"/>
      <c r="G170" s="43">
        <v>2</v>
      </c>
      <c r="H170" s="204"/>
      <c r="I170" s="204"/>
      <c r="J170" s="204"/>
      <c r="K170" s="220"/>
      <c r="M170" s="107"/>
    </row>
    <row r="171" spans="1:13">
      <c r="A171" s="204"/>
      <c r="B171" s="40"/>
      <c r="C171" s="63" t="s">
        <v>163</v>
      </c>
      <c r="D171" s="53">
        <f>IF(F171&gt;G171,G171,F171)</f>
        <v>0</v>
      </c>
      <c r="E171" s="204"/>
      <c r="F171" s="109"/>
      <c r="G171" s="43">
        <v>2</v>
      </c>
      <c r="H171" s="204"/>
      <c r="I171" s="204"/>
      <c r="J171" s="204"/>
      <c r="K171" s="220"/>
      <c r="M171" s="107"/>
    </row>
    <row r="172" spans="1:13">
      <c r="A172" s="204"/>
      <c r="B172" s="40"/>
      <c r="C172" s="63" t="s">
        <v>164</v>
      </c>
      <c r="D172" s="53">
        <f>IF(F172&gt;G172,G172,F172)</f>
        <v>0</v>
      </c>
      <c r="E172" s="204"/>
      <c r="F172" s="109"/>
      <c r="G172" s="43">
        <v>2</v>
      </c>
      <c r="H172" s="204"/>
      <c r="I172" s="204"/>
      <c r="J172" s="204"/>
      <c r="K172" s="220"/>
      <c r="M172" s="107"/>
    </row>
    <row r="173" spans="1:13" ht="12.95" customHeight="1">
      <c r="A173" s="204"/>
      <c r="B173" s="44" t="s">
        <v>370</v>
      </c>
      <c r="C173" s="174" t="s">
        <v>379</v>
      </c>
      <c r="D173" s="158"/>
      <c r="E173" s="204"/>
      <c r="F173" s="162"/>
      <c r="G173" s="160"/>
      <c r="H173" s="204"/>
      <c r="I173" s="204"/>
      <c r="J173" s="204"/>
      <c r="K173" s="220"/>
      <c r="M173" s="107"/>
    </row>
    <row r="174" spans="1:13" ht="72">
      <c r="A174" s="204"/>
      <c r="B174" s="40"/>
      <c r="C174" s="171" t="s">
        <v>376</v>
      </c>
      <c r="D174" s="53">
        <f>IF(F174&gt;G174,G174,F174)</f>
        <v>0</v>
      </c>
      <c r="E174" s="204"/>
      <c r="F174" s="126"/>
      <c r="G174" s="172">
        <v>10</v>
      </c>
      <c r="H174" s="204"/>
      <c r="I174" s="204"/>
      <c r="J174" s="204"/>
      <c r="K174" s="220"/>
      <c r="M174" s="107"/>
    </row>
    <row r="175" spans="1:13">
      <c r="A175" s="204"/>
      <c r="B175" s="72"/>
      <c r="C175" s="105" t="s">
        <v>276</v>
      </c>
      <c r="D175" s="162"/>
      <c r="E175" s="204"/>
      <c r="F175" s="162"/>
      <c r="G175" s="162"/>
      <c r="H175" s="204"/>
      <c r="I175" s="204"/>
      <c r="J175" s="204"/>
      <c r="K175" s="220"/>
      <c r="M175" s="107"/>
    </row>
    <row r="176" spans="1:13" ht="48">
      <c r="A176" s="204"/>
      <c r="B176" s="72"/>
      <c r="C176" s="97" t="s">
        <v>305</v>
      </c>
      <c r="D176" s="53">
        <f t="shared" ref="D176" si="0">IF(F176&gt;G176,G176,F176)</f>
        <v>0</v>
      </c>
      <c r="E176" s="204"/>
      <c r="F176" s="126"/>
      <c r="G176" s="83">
        <v>90</v>
      </c>
      <c r="H176" s="204"/>
      <c r="I176" s="204"/>
      <c r="J176" s="204"/>
      <c r="K176" s="220"/>
      <c r="M176" s="107"/>
    </row>
    <row r="177" spans="1:13">
      <c r="A177" s="204"/>
      <c r="B177" s="137" t="s">
        <v>32</v>
      </c>
      <c r="C177" s="62" t="s">
        <v>170</v>
      </c>
      <c r="D177" s="158"/>
      <c r="E177" s="204"/>
      <c r="F177" s="162"/>
      <c r="G177" s="160"/>
      <c r="H177" s="204"/>
      <c r="I177" s="204"/>
      <c r="J177" s="204"/>
      <c r="K177" s="220"/>
      <c r="M177" s="107"/>
    </row>
    <row r="178" spans="1:13">
      <c r="A178" s="204"/>
      <c r="B178" s="137" t="s">
        <v>44</v>
      </c>
      <c r="C178" s="93" t="s">
        <v>171</v>
      </c>
      <c r="D178" s="158"/>
      <c r="E178" s="204"/>
      <c r="F178" s="162"/>
      <c r="G178" s="160"/>
      <c r="H178" s="204"/>
      <c r="I178" s="204"/>
      <c r="J178" s="204"/>
      <c r="K178" s="220"/>
      <c r="M178" s="107"/>
    </row>
    <row r="179" spans="1:13">
      <c r="A179" s="204"/>
      <c r="B179" s="137"/>
      <c r="C179" s="91" t="s">
        <v>165</v>
      </c>
      <c r="D179" s="53">
        <f t="shared" ref="D179:D185" si="1">IF(F179&gt;G179,G179,F179)</f>
        <v>0</v>
      </c>
      <c r="E179" s="204"/>
      <c r="F179" s="109"/>
      <c r="G179" s="43">
        <v>2</v>
      </c>
      <c r="H179" s="204"/>
      <c r="I179" s="204"/>
      <c r="J179" s="204"/>
      <c r="K179" s="220"/>
      <c r="M179" s="107"/>
    </row>
    <row r="180" spans="1:13">
      <c r="A180" s="204"/>
      <c r="B180" s="137"/>
      <c r="C180" s="91" t="s">
        <v>166</v>
      </c>
      <c r="D180" s="53">
        <f t="shared" si="1"/>
        <v>0</v>
      </c>
      <c r="E180" s="204"/>
      <c r="F180" s="109"/>
      <c r="G180" s="43">
        <v>6</v>
      </c>
      <c r="H180" s="204"/>
      <c r="I180" s="204"/>
      <c r="J180" s="204"/>
      <c r="K180" s="220"/>
      <c r="M180" s="107"/>
    </row>
    <row r="181" spans="1:13">
      <c r="A181" s="204"/>
      <c r="B181" s="137"/>
      <c r="C181" s="91" t="s">
        <v>167</v>
      </c>
      <c r="D181" s="53">
        <f t="shared" si="1"/>
        <v>0</v>
      </c>
      <c r="E181" s="204"/>
      <c r="F181" s="109"/>
      <c r="G181" s="43">
        <v>6</v>
      </c>
      <c r="H181" s="204"/>
      <c r="I181" s="204"/>
      <c r="J181" s="204"/>
      <c r="K181" s="220"/>
      <c r="M181" s="107"/>
    </row>
    <row r="182" spans="1:13">
      <c r="A182" s="204"/>
      <c r="B182" s="137"/>
      <c r="C182" s="91" t="s">
        <v>168</v>
      </c>
      <c r="D182" s="53">
        <f t="shared" si="1"/>
        <v>0</v>
      </c>
      <c r="E182" s="204"/>
      <c r="F182" s="109"/>
      <c r="G182" s="43">
        <v>6</v>
      </c>
      <c r="H182" s="204"/>
      <c r="I182" s="204"/>
      <c r="J182" s="204"/>
      <c r="K182" s="220"/>
      <c r="M182" s="107"/>
    </row>
    <row r="183" spans="1:13">
      <c r="A183" s="204"/>
      <c r="B183" s="44"/>
      <c r="C183" s="94" t="s">
        <v>169</v>
      </c>
      <c r="D183" s="53">
        <f t="shared" si="1"/>
        <v>0</v>
      </c>
      <c r="E183" s="204"/>
      <c r="F183" s="109"/>
      <c r="G183" s="43">
        <v>10</v>
      </c>
      <c r="H183" s="204"/>
      <c r="I183" s="204"/>
      <c r="J183" s="204"/>
      <c r="K183" s="220"/>
      <c r="M183" s="107"/>
    </row>
    <row r="184" spans="1:13" ht="11.1" customHeight="1">
      <c r="A184" s="204"/>
      <c r="B184" s="44"/>
      <c r="C184" s="14" t="s">
        <v>172</v>
      </c>
      <c r="D184" s="53">
        <f t="shared" si="1"/>
        <v>0</v>
      </c>
      <c r="E184" s="204"/>
      <c r="F184" s="111"/>
      <c r="G184" s="43">
        <v>10</v>
      </c>
      <c r="H184" s="204"/>
      <c r="I184" s="204"/>
      <c r="J184" s="204"/>
      <c r="K184" s="220"/>
      <c r="M184" s="107"/>
    </row>
    <row r="185" spans="1:13" ht="11.1" customHeight="1">
      <c r="A185" s="204"/>
      <c r="B185" s="44"/>
      <c r="C185" s="94" t="s">
        <v>173</v>
      </c>
      <c r="D185" s="53">
        <f t="shared" si="1"/>
        <v>0</v>
      </c>
      <c r="E185" s="204"/>
      <c r="F185" s="78">
        <f>IF(D45&gt;=15,40,0)</f>
        <v>0</v>
      </c>
      <c r="G185" s="83">
        <v>40</v>
      </c>
      <c r="H185" s="204"/>
      <c r="I185" s="204"/>
      <c r="J185" s="204"/>
      <c r="K185" s="220"/>
      <c r="M185" s="107"/>
    </row>
    <row r="186" spans="1:13">
      <c r="A186" s="204"/>
      <c r="B186" s="137" t="s">
        <v>45</v>
      </c>
      <c r="C186" s="62" t="s">
        <v>33</v>
      </c>
      <c r="D186" s="158"/>
      <c r="E186" s="204"/>
      <c r="F186" s="162"/>
      <c r="G186" s="160"/>
      <c r="H186" s="204"/>
      <c r="I186" s="204"/>
      <c r="J186" s="204"/>
      <c r="K186" s="220"/>
      <c r="M186" s="107"/>
    </row>
    <row r="187" spans="1:13">
      <c r="A187" s="204"/>
      <c r="B187" s="137" t="s">
        <v>46</v>
      </c>
      <c r="C187" s="93" t="s">
        <v>136</v>
      </c>
      <c r="D187" s="158"/>
      <c r="E187" s="204"/>
      <c r="F187" s="162"/>
      <c r="G187" s="160"/>
      <c r="H187" s="204"/>
      <c r="I187" s="204"/>
      <c r="J187" s="204"/>
      <c r="K187" s="220"/>
      <c r="M187" s="107"/>
    </row>
    <row r="188" spans="1:13" ht="60">
      <c r="A188" s="204"/>
      <c r="B188" s="137"/>
      <c r="C188" s="63" t="s">
        <v>301</v>
      </c>
      <c r="D188" s="53">
        <f>IF(F188&gt;G188,G188,F188)</f>
        <v>0</v>
      </c>
      <c r="E188" s="204"/>
      <c r="F188" s="109"/>
      <c r="G188" s="43">
        <v>15</v>
      </c>
      <c r="H188" s="204"/>
      <c r="I188" s="204"/>
      <c r="J188" s="204"/>
      <c r="K188" s="220"/>
      <c r="M188" s="107"/>
    </row>
    <row r="189" spans="1:13" ht="17.25" customHeight="1">
      <c r="A189" s="204"/>
      <c r="B189" s="52"/>
      <c r="C189" s="63" t="s">
        <v>174</v>
      </c>
      <c r="D189" s="53">
        <f>IF(F189&gt;G189,G189,F189)</f>
        <v>0</v>
      </c>
      <c r="E189" s="207"/>
      <c r="F189" s="109"/>
      <c r="G189" s="43">
        <v>5</v>
      </c>
      <c r="H189" s="204"/>
      <c r="I189" s="207"/>
      <c r="J189" s="204"/>
      <c r="K189" s="220"/>
      <c r="M189" s="107"/>
    </row>
    <row r="190" spans="1:13" ht="15.75">
      <c r="A190" s="66" t="s">
        <v>345</v>
      </c>
      <c r="B190" s="205" t="s">
        <v>34</v>
      </c>
      <c r="C190" s="206"/>
      <c r="D190" s="100"/>
      <c r="E190" s="32">
        <f>IF(SUM(D193,D195,D197,D199:D200,D203:D204,D206:D207,D210:D213,D216,IF(SUM(D219:D223)&gt;8,8,SUM(D219:D223)),D225:D228,D230:D233,D235:D236,D241)&gt;100,100,SUM(D193,D195,D197,D199:D200,D203:D204,D206:D207,D210:D213,D216,IF(SUM(D219:D223)&gt;8,8,SUM(D219:D223)),D225:D228,D230:D233,D235:D236,D241))+D239</f>
        <v>0</v>
      </c>
      <c r="F190" s="95"/>
      <c r="G190" s="32">
        <v>105</v>
      </c>
      <c r="H190" s="89">
        <f>E190/100</f>
        <v>0</v>
      </c>
      <c r="I190" s="90">
        <v>0.05</v>
      </c>
      <c r="J190" s="204"/>
      <c r="K190" s="220"/>
      <c r="M190" s="107"/>
    </row>
    <row r="191" spans="1:13">
      <c r="A191" s="204"/>
      <c r="B191" s="137" t="s">
        <v>19</v>
      </c>
      <c r="C191" s="62" t="s">
        <v>35</v>
      </c>
      <c r="D191" s="158"/>
      <c r="E191" s="204"/>
      <c r="F191" s="164"/>
      <c r="G191" s="160"/>
      <c r="H191" s="204"/>
      <c r="I191" s="204"/>
      <c r="J191" s="204"/>
      <c r="K191" s="220"/>
      <c r="M191" s="107"/>
    </row>
    <row r="192" spans="1:13">
      <c r="A192" s="204"/>
      <c r="B192" s="137" t="s">
        <v>77</v>
      </c>
      <c r="C192" s="62" t="s">
        <v>111</v>
      </c>
      <c r="D192" s="158"/>
      <c r="E192" s="204"/>
      <c r="F192" s="164"/>
      <c r="G192" s="160"/>
      <c r="H192" s="204"/>
      <c r="I192" s="204"/>
      <c r="J192" s="204"/>
      <c r="K192" s="220"/>
      <c r="M192" s="107"/>
    </row>
    <row r="193" spans="1:13" ht="108">
      <c r="A193" s="204"/>
      <c r="B193" s="137"/>
      <c r="C193" s="63" t="s">
        <v>175</v>
      </c>
      <c r="D193" s="53">
        <f>IF(F193&gt;G193,G193,F193)</f>
        <v>0</v>
      </c>
      <c r="E193" s="204"/>
      <c r="F193" s="109"/>
      <c r="G193" s="60">
        <v>8</v>
      </c>
      <c r="H193" s="204"/>
      <c r="I193" s="204"/>
      <c r="J193" s="204"/>
      <c r="K193" s="220"/>
      <c r="M193" s="107"/>
    </row>
    <row r="194" spans="1:13">
      <c r="A194" s="204"/>
      <c r="B194" s="137" t="s">
        <v>22</v>
      </c>
      <c r="C194" s="62" t="s">
        <v>112</v>
      </c>
      <c r="D194" s="158"/>
      <c r="E194" s="204"/>
      <c r="F194" s="164"/>
      <c r="G194" s="160"/>
      <c r="H194" s="204"/>
      <c r="I194" s="204"/>
      <c r="J194" s="204"/>
      <c r="K194" s="220"/>
      <c r="M194" s="107"/>
    </row>
    <row r="195" spans="1:13" ht="60">
      <c r="A195" s="204"/>
      <c r="B195" s="137"/>
      <c r="C195" s="91" t="s">
        <v>321</v>
      </c>
      <c r="D195" s="53">
        <f>IF(F195&gt;G195,G195,F195)</f>
        <v>0</v>
      </c>
      <c r="E195" s="204"/>
      <c r="F195" s="109"/>
      <c r="G195" s="60">
        <v>6</v>
      </c>
      <c r="H195" s="204"/>
      <c r="I195" s="204"/>
      <c r="J195" s="204"/>
      <c r="K195" s="220"/>
      <c r="M195" s="107"/>
    </row>
    <row r="196" spans="1:13">
      <c r="A196" s="204"/>
      <c r="B196" s="137" t="s">
        <v>23</v>
      </c>
      <c r="C196" s="62" t="s">
        <v>113</v>
      </c>
      <c r="D196" s="158"/>
      <c r="E196" s="204"/>
      <c r="F196" s="164"/>
      <c r="G196" s="160"/>
      <c r="H196" s="204"/>
      <c r="I196" s="204"/>
      <c r="J196" s="204"/>
      <c r="K196" s="220"/>
      <c r="M196" s="107"/>
    </row>
    <row r="197" spans="1:13" ht="48">
      <c r="A197" s="204"/>
      <c r="B197" s="72"/>
      <c r="C197" s="63" t="s">
        <v>176</v>
      </c>
      <c r="D197" s="53">
        <f>IF(F197&gt;G197,G197,F197)</f>
        <v>0</v>
      </c>
      <c r="E197" s="204"/>
      <c r="F197" s="109"/>
      <c r="G197" s="60">
        <v>6</v>
      </c>
      <c r="H197" s="204"/>
      <c r="I197" s="204"/>
      <c r="J197" s="204"/>
      <c r="K197" s="220"/>
      <c r="M197" s="107"/>
    </row>
    <row r="198" spans="1:13">
      <c r="A198" s="204"/>
      <c r="B198" s="137" t="s">
        <v>36</v>
      </c>
      <c r="C198" s="62" t="s">
        <v>57</v>
      </c>
      <c r="D198" s="158"/>
      <c r="E198" s="204"/>
      <c r="F198" s="164"/>
      <c r="G198" s="160"/>
      <c r="H198" s="204"/>
      <c r="I198" s="204"/>
      <c r="J198" s="204"/>
      <c r="K198" s="220"/>
      <c r="M198" s="107"/>
    </row>
    <row r="199" spans="1:13" ht="24">
      <c r="A199" s="204"/>
      <c r="B199" s="137"/>
      <c r="C199" s="96" t="s">
        <v>302</v>
      </c>
      <c r="D199" s="53">
        <f>IF(F199&gt;G199,G199,F199)</f>
        <v>0</v>
      </c>
      <c r="E199" s="204"/>
      <c r="F199" s="109"/>
      <c r="G199" s="43">
        <v>4</v>
      </c>
      <c r="H199" s="204"/>
      <c r="I199" s="204"/>
      <c r="J199" s="204"/>
      <c r="K199" s="220"/>
      <c r="M199" s="107"/>
    </row>
    <row r="200" spans="1:13" ht="24">
      <c r="A200" s="204"/>
      <c r="B200" s="137"/>
      <c r="C200" s="63" t="s">
        <v>177</v>
      </c>
      <c r="D200" s="53">
        <f>IF(F200&gt;G200,G200,F200)</f>
        <v>0</v>
      </c>
      <c r="E200" s="204"/>
      <c r="F200" s="109"/>
      <c r="G200" s="43">
        <v>4</v>
      </c>
      <c r="H200" s="204"/>
      <c r="I200" s="204"/>
      <c r="J200" s="204"/>
      <c r="K200" s="220"/>
      <c r="M200" s="107"/>
    </row>
    <row r="201" spans="1:13">
      <c r="A201" s="204"/>
      <c r="B201" s="137" t="s">
        <v>24</v>
      </c>
      <c r="C201" s="62" t="s">
        <v>37</v>
      </c>
      <c r="D201" s="158"/>
      <c r="E201" s="204"/>
      <c r="F201" s="164"/>
      <c r="G201" s="160"/>
      <c r="H201" s="204"/>
      <c r="I201" s="204"/>
      <c r="J201" s="204"/>
      <c r="K201" s="220"/>
      <c r="M201" s="107"/>
    </row>
    <row r="202" spans="1:13">
      <c r="A202" s="204"/>
      <c r="B202" s="137" t="s">
        <v>41</v>
      </c>
      <c r="C202" s="62" t="s">
        <v>58</v>
      </c>
      <c r="D202" s="158"/>
      <c r="E202" s="204"/>
      <c r="F202" s="164"/>
      <c r="G202" s="160"/>
      <c r="H202" s="204"/>
      <c r="I202" s="204"/>
      <c r="J202" s="204"/>
      <c r="K202" s="220"/>
      <c r="M202" s="107"/>
    </row>
    <row r="203" spans="1:13">
      <c r="A203" s="204"/>
      <c r="B203" s="137"/>
      <c r="C203" s="63" t="s">
        <v>178</v>
      </c>
      <c r="D203" s="53">
        <f>IF(F203&gt;G203,G203,F203)</f>
        <v>0</v>
      </c>
      <c r="E203" s="204"/>
      <c r="F203" s="109"/>
      <c r="G203" s="60">
        <v>4</v>
      </c>
      <c r="H203" s="204"/>
      <c r="I203" s="204"/>
      <c r="J203" s="204"/>
      <c r="K203" s="220"/>
      <c r="M203" s="107"/>
    </row>
    <row r="204" spans="1:13">
      <c r="A204" s="204"/>
      <c r="B204" s="137"/>
      <c r="C204" s="63" t="s">
        <v>179</v>
      </c>
      <c r="D204" s="53">
        <f>IF(F204&gt;G204,G204,F204)</f>
        <v>0</v>
      </c>
      <c r="E204" s="204"/>
      <c r="F204" s="109"/>
      <c r="G204" s="60">
        <v>4</v>
      </c>
      <c r="H204" s="204"/>
      <c r="I204" s="204"/>
      <c r="J204" s="204"/>
      <c r="K204" s="220"/>
      <c r="M204" s="107"/>
    </row>
    <row r="205" spans="1:13">
      <c r="A205" s="204"/>
      <c r="B205" s="137" t="s">
        <v>26</v>
      </c>
      <c r="C205" s="62" t="s">
        <v>114</v>
      </c>
      <c r="D205" s="158"/>
      <c r="E205" s="204"/>
      <c r="F205" s="164"/>
      <c r="G205" s="160"/>
      <c r="H205" s="204"/>
      <c r="I205" s="204"/>
      <c r="J205" s="204"/>
      <c r="K205" s="220"/>
      <c r="M205" s="107"/>
    </row>
    <row r="206" spans="1:13" ht="22.7" customHeight="1">
      <c r="A206" s="204"/>
      <c r="B206" s="137"/>
      <c r="C206" s="63" t="s">
        <v>180</v>
      </c>
      <c r="D206" s="53">
        <f>IF(F206&gt;G206,G206,F206)</f>
        <v>0</v>
      </c>
      <c r="E206" s="204"/>
      <c r="F206" s="109"/>
      <c r="G206" s="60">
        <v>4</v>
      </c>
      <c r="H206" s="204"/>
      <c r="I206" s="204"/>
      <c r="J206" s="204"/>
      <c r="K206" s="220"/>
      <c r="M206" s="107"/>
    </row>
    <row r="207" spans="1:13" ht="22.7" customHeight="1">
      <c r="A207" s="204"/>
      <c r="B207" s="137"/>
      <c r="C207" s="63" t="s">
        <v>181</v>
      </c>
      <c r="D207" s="53">
        <f>IF(F207&gt;G207,G207,F207)</f>
        <v>0</v>
      </c>
      <c r="E207" s="204"/>
      <c r="F207" s="109"/>
      <c r="G207" s="60">
        <v>4</v>
      </c>
      <c r="H207" s="204"/>
      <c r="I207" s="204"/>
      <c r="J207" s="204"/>
      <c r="K207" s="220"/>
      <c r="M207" s="107"/>
    </row>
    <row r="208" spans="1:13">
      <c r="A208" s="204"/>
      <c r="B208" s="137" t="s">
        <v>28</v>
      </c>
      <c r="C208" s="62" t="s">
        <v>115</v>
      </c>
      <c r="D208" s="158"/>
      <c r="E208" s="204"/>
      <c r="F208" s="164"/>
      <c r="G208" s="160"/>
      <c r="H208" s="204"/>
      <c r="I208" s="204"/>
      <c r="J208" s="204"/>
      <c r="K208" s="220"/>
      <c r="M208" s="107"/>
    </row>
    <row r="209" spans="1:13">
      <c r="A209" s="204"/>
      <c r="B209" s="137" t="s">
        <v>42</v>
      </c>
      <c r="C209" s="62" t="s">
        <v>116</v>
      </c>
      <c r="D209" s="158"/>
      <c r="E209" s="204"/>
      <c r="F209" s="164"/>
      <c r="G209" s="160"/>
      <c r="H209" s="204"/>
      <c r="I209" s="204"/>
      <c r="J209" s="204"/>
      <c r="K209" s="220"/>
      <c r="M209" s="107"/>
    </row>
    <row r="210" spans="1:13">
      <c r="A210" s="204"/>
      <c r="B210" s="72"/>
      <c r="C210" s="63" t="s">
        <v>182</v>
      </c>
      <c r="D210" s="53">
        <f>IF(F210&gt;G210,G210,F210)</f>
        <v>0</v>
      </c>
      <c r="E210" s="204"/>
      <c r="F210" s="109"/>
      <c r="G210" s="60">
        <v>4</v>
      </c>
      <c r="H210" s="204"/>
      <c r="I210" s="204"/>
      <c r="J210" s="204"/>
      <c r="K210" s="220"/>
      <c r="M210" s="107"/>
    </row>
    <row r="211" spans="1:13">
      <c r="A211" s="204"/>
      <c r="B211" s="72"/>
      <c r="C211" s="63" t="s">
        <v>183</v>
      </c>
      <c r="D211" s="53">
        <f>IF(F211&gt;G211,G211,F211)</f>
        <v>0</v>
      </c>
      <c r="E211" s="204"/>
      <c r="F211" s="109"/>
      <c r="G211" s="60">
        <v>4</v>
      </c>
      <c r="H211" s="204"/>
      <c r="I211" s="204"/>
      <c r="J211" s="204"/>
      <c r="K211" s="220"/>
      <c r="M211" s="107"/>
    </row>
    <row r="212" spans="1:13">
      <c r="A212" s="204"/>
      <c r="B212" s="72"/>
      <c r="C212" s="63" t="s">
        <v>184</v>
      </c>
      <c r="D212" s="53">
        <f>IF(F212&gt;G212,G212,F212)</f>
        <v>0</v>
      </c>
      <c r="E212" s="204"/>
      <c r="F212" s="109"/>
      <c r="G212" s="60">
        <v>4</v>
      </c>
      <c r="H212" s="204"/>
      <c r="I212" s="204"/>
      <c r="J212" s="204"/>
      <c r="K212" s="220"/>
      <c r="M212" s="107"/>
    </row>
    <row r="213" spans="1:13" ht="24">
      <c r="A213" s="204"/>
      <c r="B213" s="72"/>
      <c r="C213" s="63" t="s">
        <v>185</v>
      </c>
      <c r="D213" s="53">
        <f>IF(F213&gt;G213,G213,F213)</f>
        <v>0</v>
      </c>
      <c r="E213" s="204"/>
      <c r="F213" s="109"/>
      <c r="G213" s="60">
        <v>4</v>
      </c>
      <c r="H213" s="204"/>
      <c r="I213" s="204"/>
      <c r="J213" s="204"/>
      <c r="K213" s="220"/>
      <c r="M213" s="107"/>
    </row>
    <row r="214" spans="1:13">
      <c r="A214" s="204"/>
      <c r="B214" s="137" t="s">
        <v>31</v>
      </c>
      <c r="C214" s="62" t="s">
        <v>117</v>
      </c>
      <c r="D214" s="158"/>
      <c r="E214" s="204"/>
      <c r="F214" s="164"/>
      <c r="G214" s="160"/>
      <c r="H214" s="204"/>
      <c r="I214" s="204"/>
      <c r="J214" s="204"/>
      <c r="K214" s="220"/>
      <c r="M214" s="107"/>
    </row>
    <row r="215" spans="1:13">
      <c r="A215" s="204"/>
      <c r="B215" s="137" t="s">
        <v>43</v>
      </c>
      <c r="C215" s="62" t="s">
        <v>118</v>
      </c>
      <c r="D215" s="158"/>
      <c r="E215" s="204"/>
      <c r="F215" s="164"/>
      <c r="G215" s="160"/>
      <c r="H215" s="204"/>
      <c r="I215" s="204"/>
      <c r="J215" s="204"/>
      <c r="K215" s="220"/>
      <c r="M215" s="107"/>
    </row>
    <row r="216" spans="1:13">
      <c r="A216" s="204"/>
      <c r="B216" s="137"/>
      <c r="C216" s="63" t="s">
        <v>119</v>
      </c>
      <c r="D216" s="53">
        <f>IF(F216&gt;G216,G216,F216)</f>
        <v>0</v>
      </c>
      <c r="E216" s="204"/>
      <c r="F216" s="109"/>
      <c r="G216" s="60">
        <v>4</v>
      </c>
      <c r="H216" s="204"/>
      <c r="I216" s="204"/>
      <c r="J216" s="204"/>
      <c r="K216" s="220"/>
      <c r="M216" s="107"/>
    </row>
    <row r="217" spans="1:13">
      <c r="A217" s="204"/>
      <c r="B217" s="137" t="s">
        <v>32</v>
      </c>
      <c r="C217" s="62" t="s">
        <v>120</v>
      </c>
      <c r="D217" s="158"/>
      <c r="E217" s="204"/>
      <c r="F217" s="164"/>
      <c r="G217" s="160"/>
      <c r="H217" s="204"/>
      <c r="I217" s="204"/>
      <c r="J217" s="204"/>
      <c r="K217" s="220"/>
      <c r="M217" s="107"/>
    </row>
    <row r="218" spans="1:13">
      <c r="A218" s="204"/>
      <c r="B218" s="137" t="s">
        <v>44</v>
      </c>
      <c r="C218" s="62" t="s">
        <v>121</v>
      </c>
      <c r="D218" s="158"/>
      <c r="E218" s="204"/>
      <c r="F218" s="164"/>
      <c r="G218" s="160"/>
      <c r="H218" s="204"/>
      <c r="I218" s="204"/>
      <c r="J218" s="204"/>
      <c r="K218" s="220"/>
      <c r="M218" s="107"/>
    </row>
    <row r="219" spans="1:13" ht="24">
      <c r="A219" s="204"/>
      <c r="B219" s="72"/>
      <c r="C219" s="63" t="s">
        <v>186</v>
      </c>
      <c r="D219" s="53">
        <f>IF(F219&gt;G219,G219,F219)</f>
        <v>0</v>
      </c>
      <c r="E219" s="204"/>
      <c r="F219" s="109"/>
      <c r="G219" s="60">
        <v>2</v>
      </c>
      <c r="H219" s="204"/>
      <c r="I219" s="204"/>
      <c r="J219" s="204"/>
      <c r="K219" s="220"/>
      <c r="M219" s="107"/>
    </row>
    <row r="220" spans="1:13" ht="24">
      <c r="A220" s="204"/>
      <c r="B220" s="72"/>
      <c r="C220" s="63" t="s">
        <v>187</v>
      </c>
      <c r="D220" s="53">
        <f>IF(F220&gt;G220,G220,F220)</f>
        <v>0</v>
      </c>
      <c r="E220" s="204"/>
      <c r="F220" s="109"/>
      <c r="G220" s="60">
        <v>2</v>
      </c>
      <c r="H220" s="204"/>
      <c r="I220" s="204"/>
      <c r="J220" s="204"/>
      <c r="K220" s="220"/>
      <c r="M220" s="107"/>
    </row>
    <row r="221" spans="1:13" ht="24">
      <c r="A221" s="204"/>
      <c r="B221" s="72"/>
      <c r="C221" s="63" t="s">
        <v>188</v>
      </c>
      <c r="D221" s="53">
        <f>IF(F221&gt;G221,G221,F221)</f>
        <v>0</v>
      </c>
      <c r="E221" s="204"/>
      <c r="F221" s="109"/>
      <c r="G221" s="60">
        <v>2</v>
      </c>
      <c r="H221" s="204"/>
      <c r="I221" s="204"/>
      <c r="J221" s="204"/>
      <c r="K221" s="220"/>
      <c r="M221" s="107"/>
    </row>
    <row r="222" spans="1:13" ht="24">
      <c r="A222" s="204"/>
      <c r="B222" s="72"/>
      <c r="C222" s="63" t="s">
        <v>189</v>
      </c>
      <c r="D222" s="53">
        <f>IF(F222&gt;G222,G222,F222)</f>
        <v>0</v>
      </c>
      <c r="E222" s="204"/>
      <c r="F222" s="109"/>
      <c r="G222" s="60">
        <v>2</v>
      </c>
      <c r="H222" s="204"/>
      <c r="I222" s="204"/>
      <c r="J222" s="204"/>
      <c r="K222" s="220"/>
      <c r="M222" s="107"/>
    </row>
    <row r="223" spans="1:13">
      <c r="A223" s="204"/>
      <c r="B223" s="72"/>
      <c r="C223" s="63" t="s">
        <v>190</v>
      </c>
      <c r="D223" s="53">
        <f>IF(F223&gt;G223,G223,F223)</f>
        <v>0</v>
      </c>
      <c r="E223" s="204"/>
      <c r="F223" s="109"/>
      <c r="G223" s="60">
        <v>8</v>
      </c>
      <c r="H223" s="204"/>
      <c r="I223" s="204"/>
      <c r="J223" s="204"/>
      <c r="K223" s="220"/>
      <c r="M223" s="107"/>
    </row>
    <row r="224" spans="1:13">
      <c r="A224" s="204"/>
      <c r="B224" s="137" t="s">
        <v>52</v>
      </c>
      <c r="C224" s="62" t="s">
        <v>122</v>
      </c>
      <c r="D224" s="158"/>
      <c r="E224" s="204"/>
      <c r="F224" s="164"/>
      <c r="G224" s="160"/>
      <c r="H224" s="204"/>
      <c r="I224" s="204"/>
      <c r="J224" s="204"/>
      <c r="K224" s="220"/>
      <c r="M224" s="107"/>
    </row>
    <row r="225" spans="1:13" ht="24">
      <c r="A225" s="204"/>
      <c r="B225" s="72"/>
      <c r="C225" s="63" t="s">
        <v>191</v>
      </c>
      <c r="D225" s="53">
        <f>IF(F225&gt;G225,G225,F225)</f>
        <v>0</v>
      </c>
      <c r="E225" s="204"/>
      <c r="F225" s="109"/>
      <c r="G225" s="60">
        <v>3</v>
      </c>
      <c r="H225" s="204"/>
      <c r="I225" s="204"/>
      <c r="J225" s="204"/>
      <c r="K225" s="220"/>
      <c r="M225" s="107"/>
    </row>
    <row r="226" spans="1:13" ht="24">
      <c r="A226" s="204"/>
      <c r="B226" s="72"/>
      <c r="C226" s="63" t="s">
        <v>192</v>
      </c>
      <c r="D226" s="53">
        <f>IF(F226&gt;G226,G226,F226)</f>
        <v>0</v>
      </c>
      <c r="E226" s="204"/>
      <c r="F226" s="109"/>
      <c r="G226" s="60">
        <v>3</v>
      </c>
      <c r="H226" s="204"/>
      <c r="I226" s="204"/>
      <c r="J226" s="204"/>
      <c r="K226" s="220"/>
      <c r="M226" s="107"/>
    </row>
    <row r="227" spans="1:13" ht="36">
      <c r="A227" s="204"/>
      <c r="B227" s="72"/>
      <c r="C227" s="63" t="s">
        <v>193</v>
      </c>
      <c r="D227" s="53">
        <f>IF(F227&gt;G227,G227,F227)</f>
        <v>0</v>
      </c>
      <c r="E227" s="204"/>
      <c r="F227" s="109"/>
      <c r="G227" s="60">
        <v>3</v>
      </c>
      <c r="H227" s="204"/>
      <c r="I227" s="204"/>
      <c r="J227" s="204"/>
      <c r="K227" s="220"/>
      <c r="M227" s="107"/>
    </row>
    <row r="228" spans="1:13" ht="24">
      <c r="A228" s="204"/>
      <c r="B228" s="72"/>
      <c r="C228" s="63" t="s">
        <v>194</v>
      </c>
      <c r="D228" s="53">
        <f>IF(F228&gt;G228,G228,F228)</f>
        <v>0</v>
      </c>
      <c r="E228" s="204"/>
      <c r="F228" s="109"/>
      <c r="G228" s="60">
        <v>3</v>
      </c>
      <c r="H228" s="204"/>
      <c r="I228" s="204"/>
      <c r="J228" s="204"/>
      <c r="K228" s="220"/>
      <c r="M228" s="107"/>
    </row>
    <row r="229" spans="1:13">
      <c r="A229" s="204"/>
      <c r="B229" s="137" t="s">
        <v>53</v>
      </c>
      <c r="C229" s="62" t="s">
        <v>123</v>
      </c>
      <c r="D229" s="158"/>
      <c r="E229" s="204"/>
      <c r="F229" s="164"/>
      <c r="G229" s="160"/>
      <c r="H229" s="204"/>
      <c r="I229" s="204"/>
      <c r="J229" s="204"/>
      <c r="K229" s="220"/>
      <c r="M229" s="107"/>
    </row>
    <row r="230" spans="1:13" ht="24">
      <c r="A230" s="204"/>
      <c r="B230" s="72"/>
      <c r="C230" s="63" t="s">
        <v>195</v>
      </c>
      <c r="D230" s="53">
        <f>IF(F230&gt;G230,G230,F230)</f>
        <v>0</v>
      </c>
      <c r="E230" s="204"/>
      <c r="F230" s="109"/>
      <c r="G230" s="60">
        <v>3</v>
      </c>
      <c r="H230" s="204"/>
      <c r="I230" s="204"/>
      <c r="J230" s="204"/>
      <c r="K230" s="220"/>
      <c r="M230" s="107"/>
    </row>
    <row r="231" spans="1:13" ht="24">
      <c r="A231" s="204"/>
      <c r="B231" s="72"/>
      <c r="C231" s="63" t="s">
        <v>196</v>
      </c>
      <c r="D231" s="53">
        <f>IF(F231&gt;G231,G231,F231)</f>
        <v>0</v>
      </c>
      <c r="E231" s="204"/>
      <c r="F231" s="109"/>
      <c r="G231" s="60">
        <v>3</v>
      </c>
      <c r="H231" s="204"/>
      <c r="I231" s="204"/>
      <c r="J231" s="204"/>
      <c r="K231" s="220"/>
      <c r="M231" s="107"/>
    </row>
    <row r="232" spans="1:13" ht="24">
      <c r="A232" s="204"/>
      <c r="B232" s="72"/>
      <c r="C232" s="63" t="s">
        <v>197</v>
      </c>
      <c r="D232" s="53">
        <f>IF(F232&gt;G232,G232,F232)</f>
        <v>0</v>
      </c>
      <c r="E232" s="204"/>
      <c r="F232" s="109"/>
      <c r="G232" s="60">
        <v>3</v>
      </c>
      <c r="H232" s="204"/>
      <c r="I232" s="204"/>
      <c r="J232" s="204"/>
      <c r="K232" s="220"/>
      <c r="M232" s="107"/>
    </row>
    <row r="233" spans="1:13" ht="24">
      <c r="A233" s="204"/>
      <c r="B233" s="137"/>
      <c r="C233" s="63" t="s">
        <v>198</v>
      </c>
      <c r="D233" s="53">
        <f>IF(F233&gt;G233,G233,F233)</f>
        <v>0</v>
      </c>
      <c r="E233" s="204"/>
      <c r="F233" s="109"/>
      <c r="G233" s="60">
        <v>3</v>
      </c>
      <c r="H233" s="204"/>
      <c r="I233" s="204"/>
      <c r="J233" s="204"/>
      <c r="K233" s="220"/>
      <c r="M233" s="107"/>
    </row>
    <row r="234" spans="1:13">
      <c r="A234" s="204"/>
      <c r="B234" s="137" t="s">
        <v>108</v>
      </c>
      <c r="C234" s="62" t="s">
        <v>135</v>
      </c>
      <c r="D234" s="158"/>
      <c r="E234" s="204"/>
      <c r="F234" s="164"/>
      <c r="G234" s="160"/>
      <c r="H234" s="204"/>
      <c r="I234" s="204"/>
      <c r="J234" s="204"/>
      <c r="K234" s="220"/>
      <c r="M234" s="107"/>
    </row>
    <row r="235" spans="1:13" ht="24">
      <c r="A235" s="204"/>
      <c r="B235" s="137"/>
      <c r="C235" s="63" t="s">
        <v>199</v>
      </c>
      <c r="D235" s="53">
        <f>IF(F235&gt;G235,G235,F235)</f>
        <v>0</v>
      </c>
      <c r="E235" s="204"/>
      <c r="F235" s="109"/>
      <c r="G235" s="60">
        <v>2</v>
      </c>
      <c r="H235" s="204"/>
      <c r="I235" s="204"/>
      <c r="J235" s="204"/>
      <c r="K235" s="220"/>
      <c r="M235" s="107"/>
    </row>
    <row r="236" spans="1:13" ht="24">
      <c r="A236" s="204"/>
      <c r="B236" s="137"/>
      <c r="C236" s="63" t="s">
        <v>200</v>
      </c>
      <c r="D236" s="53">
        <f>IF(F236&gt;G236,G236,F236)</f>
        <v>0</v>
      </c>
      <c r="E236" s="204"/>
      <c r="F236" s="109"/>
      <c r="G236" s="60">
        <v>2</v>
      </c>
      <c r="H236" s="204"/>
      <c r="I236" s="204"/>
      <c r="J236" s="204"/>
      <c r="K236" s="220"/>
      <c r="M236" s="107"/>
    </row>
    <row r="237" spans="1:13">
      <c r="A237" s="204"/>
      <c r="B237" s="148" t="s">
        <v>45</v>
      </c>
      <c r="C237" s="64" t="s">
        <v>338</v>
      </c>
      <c r="D237" s="158"/>
      <c r="E237" s="204"/>
      <c r="F237" s="164"/>
      <c r="G237" s="160"/>
      <c r="H237" s="204"/>
      <c r="I237" s="204"/>
      <c r="J237" s="204"/>
      <c r="K237" s="220"/>
      <c r="M237" s="107"/>
    </row>
    <row r="238" spans="1:13">
      <c r="A238" s="204"/>
      <c r="B238" s="148" t="s">
        <v>46</v>
      </c>
      <c r="C238" s="64" t="s">
        <v>124</v>
      </c>
      <c r="D238" s="158"/>
      <c r="E238" s="204"/>
      <c r="F238" s="164"/>
      <c r="G238" s="160"/>
      <c r="H238" s="204"/>
      <c r="I238" s="204"/>
      <c r="J238" s="204"/>
      <c r="K238" s="220"/>
      <c r="M238" s="107"/>
    </row>
    <row r="239" spans="1:13" ht="24">
      <c r="A239" s="204"/>
      <c r="B239" s="148"/>
      <c r="C239" s="97" t="s">
        <v>201</v>
      </c>
      <c r="D239" s="53">
        <f>IF(F239&gt;G239,G239,F239)</f>
        <v>0</v>
      </c>
      <c r="E239" s="204"/>
      <c r="F239" s="109"/>
      <c r="G239" s="60">
        <v>5</v>
      </c>
      <c r="H239" s="204"/>
      <c r="I239" s="204"/>
      <c r="J239" s="204"/>
      <c r="K239" s="220"/>
      <c r="M239" s="107"/>
    </row>
    <row r="240" spans="1:13">
      <c r="A240" s="159"/>
      <c r="B240" s="93" t="s">
        <v>48</v>
      </c>
      <c r="C240" s="98" t="s">
        <v>276</v>
      </c>
      <c r="D240" s="158"/>
      <c r="E240" s="165"/>
      <c r="F240" s="164"/>
      <c r="G240" s="160"/>
      <c r="H240" s="157"/>
      <c r="I240" s="157"/>
      <c r="J240" s="157"/>
      <c r="K240" s="220"/>
      <c r="M240" s="107"/>
    </row>
    <row r="241" spans="1:13" ht="60">
      <c r="A241" s="159"/>
      <c r="B241" s="91"/>
      <c r="C241" s="99" t="s">
        <v>277</v>
      </c>
      <c r="D241" s="53">
        <f>IF(F241&gt;G241,G241,F241)</f>
        <v>0</v>
      </c>
      <c r="E241" s="165"/>
      <c r="F241" s="110"/>
      <c r="G241" s="60">
        <v>100</v>
      </c>
      <c r="H241" s="157"/>
      <c r="I241" s="157"/>
      <c r="J241" s="157"/>
      <c r="K241" s="220"/>
      <c r="M241" s="107"/>
    </row>
    <row r="242" spans="1:13" ht="15.75">
      <c r="A242" s="66" t="s">
        <v>344</v>
      </c>
      <c r="B242" s="205" t="s">
        <v>8</v>
      </c>
      <c r="C242" s="206"/>
      <c r="D242" s="100"/>
      <c r="E242" s="32">
        <f>SUM(D246:D248,D251,D254,D256,D273,IF(SUM(D259:D264)&gt;20,20,SUM(D259:D264)))+SUM(D266,D269)</f>
        <v>0</v>
      </c>
      <c r="F242" s="95"/>
      <c r="G242" s="32">
        <v>115</v>
      </c>
      <c r="H242" s="89">
        <f>E242/100</f>
        <v>0</v>
      </c>
      <c r="I242" s="90">
        <v>0.1</v>
      </c>
      <c r="J242" s="35">
        <f>IF((((I242*E242)+(I274*E274)+(I303*E303))/(I242+I274+I303)/100)&gt;1,1,(((I242*E242)+(I274*E274)+(I303*E303))/(I242+I274+I303)/100))</f>
        <v>0</v>
      </c>
      <c r="K242" s="220"/>
      <c r="M242" s="107"/>
    </row>
    <row r="243" spans="1:13" ht="15.75">
      <c r="A243" s="210"/>
      <c r="B243" s="61"/>
      <c r="C243" s="37" t="s">
        <v>63</v>
      </c>
      <c r="D243" s="158"/>
      <c r="E243" s="207"/>
      <c r="F243" s="164"/>
      <c r="G243" s="160"/>
      <c r="H243" s="207"/>
      <c r="I243" s="211"/>
      <c r="J243" s="203"/>
      <c r="K243" s="220"/>
      <c r="M243" s="107"/>
    </row>
    <row r="244" spans="1:13">
      <c r="A244" s="210"/>
      <c r="B244" s="80" t="s">
        <v>19</v>
      </c>
      <c r="C244" s="62" t="s">
        <v>1</v>
      </c>
      <c r="D244" s="158"/>
      <c r="E244" s="211"/>
      <c r="F244" s="164"/>
      <c r="G244" s="160"/>
      <c r="H244" s="211"/>
      <c r="I244" s="211"/>
      <c r="J244" s="204"/>
      <c r="K244" s="220"/>
      <c r="M244" s="107"/>
    </row>
    <row r="245" spans="1:13">
      <c r="A245" s="210"/>
      <c r="B245" s="80" t="s">
        <v>77</v>
      </c>
      <c r="C245" s="62" t="s">
        <v>84</v>
      </c>
      <c r="D245" s="158"/>
      <c r="E245" s="211"/>
      <c r="F245" s="164"/>
      <c r="G245" s="160"/>
      <c r="H245" s="211"/>
      <c r="I245" s="211"/>
      <c r="J245" s="204"/>
      <c r="K245" s="220"/>
      <c r="M245" s="107"/>
    </row>
    <row r="246" spans="1:13" ht="48">
      <c r="A246" s="210"/>
      <c r="B246" s="80"/>
      <c r="C246" s="71" t="s">
        <v>202</v>
      </c>
      <c r="D246" s="53">
        <f>IF(F246&gt;G246,G246,F246)</f>
        <v>0</v>
      </c>
      <c r="E246" s="211"/>
      <c r="F246" s="110"/>
      <c r="G246" s="60">
        <v>20</v>
      </c>
      <c r="H246" s="211"/>
      <c r="I246" s="211"/>
      <c r="J246" s="204"/>
      <c r="K246" s="220"/>
      <c r="M246" s="107"/>
    </row>
    <row r="247" spans="1:13">
      <c r="A247" s="210"/>
      <c r="B247" s="80"/>
      <c r="C247" s="71" t="s">
        <v>203</v>
      </c>
      <c r="D247" s="53">
        <f>IF(F247&gt;G247,G247,F247)</f>
        <v>0</v>
      </c>
      <c r="E247" s="211"/>
      <c r="F247" s="110"/>
      <c r="G247" s="60">
        <v>5</v>
      </c>
      <c r="H247" s="211"/>
      <c r="I247" s="211"/>
      <c r="J247" s="204"/>
      <c r="K247" s="220"/>
      <c r="M247" s="107"/>
    </row>
    <row r="248" spans="1:13">
      <c r="A248" s="210"/>
      <c r="B248" s="80"/>
      <c r="C248" s="71" t="s">
        <v>204</v>
      </c>
      <c r="D248" s="53">
        <f>IF(F248&gt;G248,G248,F248)</f>
        <v>0</v>
      </c>
      <c r="E248" s="211"/>
      <c r="F248" s="109"/>
      <c r="G248" s="60">
        <v>5</v>
      </c>
      <c r="H248" s="211"/>
      <c r="I248" s="211"/>
      <c r="J248" s="204"/>
      <c r="K248" s="220"/>
      <c r="M248" s="107"/>
    </row>
    <row r="249" spans="1:13">
      <c r="A249" s="210"/>
      <c r="B249" s="80" t="s">
        <v>24</v>
      </c>
      <c r="C249" s="101" t="s">
        <v>64</v>
      </c>
      <c r="D249" s="158"/>
      <c r="E249" s="211"/>
      <c r="F249" s="164"/>
      <c r="G249" s="160"/>
      <c r="H249" s="211"/>
      <c r="I249" s="211"/>
      <c r="J249" s="204"/>
      <c r="K249" s="220"/>
      <c r="M249" s="107"/>
    </row>
    <row r="250" spans="1:13">
      <c r="A250" s="210"/>
      <c r="B250" s="80" t="s">
        <v>41</v>
      </c>
      <c r="C250" s="62" t="s">
        <v>106</v>
      </c>
      <c r="D250" s="158"/>
      <c r="E250" s="211"/>
      <c r="F250" s="164"/>
      <c r="G250" s="160"/>
      <c r="H250" s="211"/>
      <c r="I250" s="211"/>
      <c r="J250" s="204"/>
      <c r="K250" s="220"/>
      <c r="M250" s="107"/>
    </row>
    <row r="251" spans="1:13" ht="96">
      <c r="A251" s="210"/>
      <c r="B251" s="80"/>
      <c r="C251" s="63" t="s">
        <v>306</v>
      </c>
      <c r="D251" s="53">
        <f>IF(F251&gt;G251,G251,F251)</f>
        <v>0</v>
      </c>
      <c r="E251" s="211"/>
      <c r="F251" s="109"/>
      <c r="G251" s="60">
        <v>20</v>
      </c>
      <c r="H251" s="211"/>
      <c r="I251" s="211"/>
      <c r="J251" s="204"/>
      <c r="K251" s="220"/>
      <c r="M251" s="107"/>
    </row>
    <row r="252" spans="1:13">
      <c r="A252" s="210"/>
      <c r="B252" s="80" t="s">
        <v>28</v>
      </c>
      <c r="C252" s="62" t="s">
        <v>67</v>
      </c>
      <c r="D252" s="158"/>
      <c r="E252" s="211"/>
      <c r="F252" s="164"/>
      <c r="G252" s="160"/>
      <c r="H252" s="211"/>
      <c r="I252" s="211"/>
      <c r="J252" s="204"/>
      <c r="K252" s="220"/>
      <c r="M252" s="107"/>
    </row>
    <row r="253" spans="1:13">
      <c r="A253" s="210"/>
      <c r="B253" s="80" t="s">
        <v>42</v>
      </c>
      <c r="C253" s="62" t="s">
        <v>107</v>
      </c>
      <c r="D253" s="158"/>
      <c r="E253" s="211"/>
      <c r="F253" s="164"/>
      <c r="G253" s="160"/>
      <c r="H253" s="211"/>
      <c r="I253" s="211"/>
      <c r="J253" s="204"/>
      <c r="K253" s="220"/>
      <c r="M253" s="107"/>
    </row>
    <row r="254" spans="1:13">
      <c r="A254" s="210"/>
      <c r="B254" s="80"/>
      <c r="C254" s="63" t="s">
        <v>205</v>
      </c>
      <c r="D254" s="53">
        <f>IF(F254&gt;G254,G254,F254)</f>
        <v>0</v>
      </c>
      <c r="E254" s="211"/>
      <c r="F254" s="109"/>
      <c r="G254" s="60">
        <v>10</v>
      </c>
      <c r="H254" s="211"/>
      <c r="I254" s="211"/>
      <c r="J254" s="204"/>
      <c r="K254" s="220"/>
      <c r="M254" s="107"/>
    </row>
    <row r="255" spans="1:13">
      <c r="A255" s="210"/>
      <c r="B255" s="80" t="s">
        <v>29</v>
      </c>
      <c r="C255" s="62" t="s">
        <v>69</v>
      </c>
      <c r="D255" s="158"/>
      <c r="E255" s="211"/>
      <c r="F255" s="164"/>
      <c r="G255" s="160"/>
      <c r="H255" s="211"/>
      <c r="I255" s="211"/>
      <c r="J255" s="204"/>
      <c r="K255" s="220"/>
      <c r="M255" s="107"/>
    </row>
    <row r="256" spans="1:13" ht="60">
      <c r="A256" s="210"/>
      <c r="B256" s="134"/>
      <c r="C256" s="63" t="s">
        <v>307</v>
      </c>
      <c r="D256" s="53">
        <f>IF(F256&gt;G256,G256,F256)</f>
        <v>0</v>
      </c>
      <c r="E256" s="211"/>
      <c r="F256" s="109"/>
      <c r="G256" s="43">
        <v>10</v>
      </c>
      <c r="H256" s="211"/>
      <c r="I256" s="211"/>
      <c r="J256" s="204"/>
      <c r="K256" s="220"/>
      <c r="M256" s="107"/>
    </row>
    <row r="257" spans="1:13">
      <c r="A257" s="210"/>
      <c r="B257" s="134" t="s">
        <v>31</v>
      </c>
      <c r="C257" s="62" t="s">
        <v>72</v>
      </c>
      <c r="D257" s="158"/>
      <c r="E257" s="211"/>
      <c r="F257" s="164"/>
      <c r="G257" s="160"/>
      <c r="H257" s="211"/>
      <c r="I257" s="211"/>
      <c r="J257" s="204"/>
      <c r="K257" s="220"/>
      <c r="M257" s="107"/>
    </row>
    <row r="258" spans="1:13">
      <c r="A258" s="210"/>
      <c r="B258" s="80" t="s">
        <v>43</v>
      </c>
      <c r="C258" s="62" t="s">
        <v>88</v>
      </c>
      <c r="D258" s="158"/>
      <c r="E258" s="211"/>
      <c r="F258" s="164"/>
      <c r="G258" s="160"/>
      <c r="H258" s="211"/>
      <c r="I258" s="211"/>
      <c r="J258" s="204"/>
      <c r="K258" s="220"/>
      <c r="M258" s="107"/>
    </row>
    <row r="259" spans="1:13" ht="24">
      <c r="A259" s="210"/>
      <c r="B259" s="80"/>
      <c r="C259" s="63" t="s">
        <v>206</v>
      </c>
      <c r="D259" s="53">
        <f t="shared" ref="D259:D266" si="2">IF(F259&gt;G259,G259,F259)</f>
        <v>0</v>
      </c>
      <c r="E259" s="211"/>
      <c r="F259" s="110"/>
      <c r="G259" s="60">
        <v>5</v>
      </c>
      <c r="H259" s="211"/>
      <c r="I259" s="211"/>
      <c r="J259" s="204"/>
      <c r="K259" s="220"/>
      <c r="M259" s="107"/>
    </row>
    <row r="260" spans="1:13">
      <c r="A260" s="210"/>
      <c r="B260" s="38"/>
      <c r="C260" s="102" t="s">
        <v>207</v>
      </c>
      <c r="D260" s="53">
        <f t="shared" si="2"/>
        <v>0</v>
      </c>
      <c r="E260" s="211"/>
      <c r="F260" s="110"/>
      <c r="G260" s="60">
        <v>5</v>
      </c>
      <c r="H260" s="211"/>
      <c r="I260" s="211"/>
      <c r="J260" s="204"/>
      <c r="K260" s="220"/>
      <c r="M260" s="107"/>
    </row>
    <row r="261" spans="1:13" ht="36">
      <c r="A261" s="210"/>
      <c r="B261" s="58"/>
      <c r="C261" s="76" t="s">
        <v>208</v>
      </c>
      <c r="D261" s="53">
        <f t="shared" si="2"/>
        <v>0</v>
      </c>
      <c r="E261" s="211"/>
      <c r="F261" s="110"/>
      <c r="G261" s="60">
        <v>10</v>
      </c>
      <c r="H261" s="211"/>
      <c r="I261" s="211"/>
      <c r="J261" s="204"/>
      <c r="K261" s="220"/>
      <c r="M261" s="107"/>
    </row>
    <row r="262" spans="1:13">
      <c r="A262" s="210"/>
      <c r="B262" s="58"/>
      <c r="C262" s="102" t="s">
        <v>209</v>
      </c>
      <c r="D262" s="53">
        <f t="shared" si="2"/>
        <v>0</v>
      </c>
      <c r="E262" s="211"/>
      <c r="F262" s="110"/>
      <c r="G262" s="60">
        <v>5</v>
      </c>
      <c r="H262" s="211"/>
      <c r="I262" s="211"/>
      <c r="J262" s="204"/>
      <c r="K262" s="220"/>
      <c r="M262" s="107"/>
    </row>
    <row r="263" spans="1:13" ht="24">
      <c r="A263" s="210"/>
      <c r="B263" s="77"/>
      <c r="C263" s="63" t="s">
        <v>210</v>
      </c>
      <c r="D263" s="53">
        <f t="shared" si="2"/>
        <v>0</v>
      </c>
      <c r="E263" s="211"/>
      <c r="F263" s="110"/>
      <c r="G263" s="60">
        <v>5</v>
      </c>
      <c r="H263" s="211"/>
      <c r="I263" s="211"/>
      <c r="J263" s="204"/>
      <c r="K263" s="220"/>
      <c r="M263" s="107"/>
    </row>
    <row r="264" spans="1:13" ht="60">
      <c r="A264" s="210"/>
      <c r="B264" s="87"/>
      <c r="C264" s="63" t="s">
        <v>308</v>
      </c>
      <c r="D264" s="53">
        <f t="shared" si="2"/>
        <v>0</v>
      </c>
      <c r="E264" s="211"/>
      <c r="F264" s="109"/>
      <c r="G264" s="60">
        <v>20</v>
      </c>
      <c r="H264" s="211"/>
      <c r="I264" s="211"/>
      <c r="J264" s="204"/>
      <c r="K264" s="220"/>
      <c r="M264" s="107"/>
    </row>
    <row r="265" spans="1:13">
      <c r="A265" s="210"/>
      <c r="B265" s="87" t="s">
        <v>303</v>
      </c>
      <c r="C265" s="64" t="s">
        <v>371</v>
      </c>
      <c r="D265" s="158"/>
      <c r="E265" s="211"/>
      <c r="F265" s="164"/>
      <c r="G265" s="160"/>
      <c r="H265" s="211"/>
      <c r="I265" s="211"/>
      <c r="J265" s="204"/>
      <c r="K265" s="220"/>
      <c r="M265" s="107"/>
    </row>
    <row r="266" spans="1:13" ht="24">
      <c r="A266" s="210"/>
      <c r="B266" s="87"/>
      <c r="C266" s="65" t="s">
        <v>372</v>
      </c>
      <c r="D266" s="53">
        <f t="shared" si="2"/>
        <v>0</v>
      </c>
      <c r="E266" s="211"/>
      <c r="F266" s="117"/>
      <c r="G266" s="43">
        <v>3</v>
      </c>
      <c r="H266" s="211"/>
      <c r="I266" s="211"/>
      <c r="J266" s="204"/>
      <c r="K266" s="220"/>
      <c r="M266" s="107"/>
    </row>
    <row r="267" spans="1:13">
      <c r="A267" s="210"/>
      <c r="B267" s="132" t="s">
        <v>32</v>
      </c>
      <c r="C267" s="64" t="s">
        <v>381</v>
      </c>
      <c r="D267" s="158"/>
      <c r="E267" s="211"/>
      <c r="F267" s="164"/>
      <c r="G267" s="160"/>
      <c r="H267" s="211"/>
      <c r="I267" s="211"/>
      <c r="J267" s="204"/>
      <c r="K267" s="220"/>
      <c r="M267" s="107"/>
    </row>
    <row r="268" spans="1:13">
      <c r="A268" s="210"/>
      <c r="B268" s="87" t="s">
        <v>44</v>
      </c>
      <c r="C268" s="64" t="s">
        <v>109</v>
      </c>
      <c r="D268" s="158"/>
      <c r="E268" s="211"/>
      <c r="F268" s="46"/>
      <c r="G268" s="160"/>
      <c r="H268" s="211"/>
      <c r="I268" s="211"/>
      <c r="J268" s="204"/>
      <c r="K268" s="220"/>
      <c r="M268" s="107"/>
    </row>
    <row r="269" spans="1:13">
      <c r="A269" s="210"/>
      <c r="B269" s="87"/>
      <c r="C269" s="65" t="s">
        <v>339</v>
      </c>
      <c r="D269" s="53">
        <f>IF(F269&gt;G269,G269,F269)</f>
        <v>0</v>
      </c>
      <c r="E269" s="211"/>
      <c r="F269" s="109"/>
      <c r="G269" s="60">
        <v>12</v>
      </c>
      <c r="H269" s="211"/>
      <c r="I269" s="211"/>
      <c r="J269" s="204"/>
      <c r="K269" s="220"/>
      <c r="M269" s="107"/>
    </row>
    <row r="270" spans="1:13" ht="15.75">
      <c r="A270" s="210"/>
      <c r="B270" s="134"/>
      <c r="C270" s="37" t="s">
        <v>74</v>
      </c>
      <c r="D270" s="158"/>
      <c r="E270" s="211"/>
      <c r="F270" s="164"/>
      <c r="G270" s="160"/>
      <c r="H270" s="211"/>
      <c r="I270" s="211"/>
      <c r="J270" s="204"/>
      <c r="K270" s="220"/>
      <c r="M270" s="107"/>
    </row>
    <row r="271" spans="1:13">
      <c r="A271" s="210"/>
      <c r="B271" s="87" t="s">
        <v>45</v>
      </c>
      <c r="C271" s="62" t="s">
        <v>4</v>
      </c>
      <c r="D271" s="158"/>
      <c r="E271" s="211"/>
      <c r="F271" s="164"/>
      <c r="G271" s="160"/>
      <c r="H271" s="211"/>
      <c r="I271" s="211"/>
      <c r="J271" s="204"/>
      <c r="K271" s="220"/>
      <c r="M271" s="107"/>
    </row>
    <row r="272" spans="1:13">
      <c r="A272" s="210"/>
      <c r="B272" s="87" t="s">
        <v>110</v>
      </c>
      <c r="C272" s="62" t="s">
        <v>82</v>
      </c>
      <c r="D272" s="158"/>
      <c r="E272" s="211"/>
      <c r="F272" s="164"/>
      <c r="G272" s="160"/>
      <c r="H272" s="211"/>
      <c r="I272" s="211"/>
      <c r="J272" s="204"/>
      <c r="K272" s="220"/>
      <c r="M272" s="107"/>
    </row>
    <row r="273" spans="1:13" ht="48">
      <c r="A273" s="210"/>
      <c r="B273" s="150"/>
      <c r="C273" s="63" t="s">
        <v>211</v>
      </c>
      <c r="D273" s="53">
        <f>IF(F273&gt;G273,G273,F273)</f>
        <v>0</v>
      </c>
      <c r="E273" s="211"/>
      <c r="F273" s="110"/>
      <c r="G273" s="60">
        <v>10</v>
      </c>
      <c r="H273" s="211"/>
      <c r="I273" s="211"/>
      <c r="J273" s="204"/>
      <c r="K273" s="220"/>
      <c r="M273" s="107"/>
    </row>
    <row r="274" spans="1:13" ht="15.75">
      <c r="A274" s="66" t="s">
        <v>343</v>
      </c>
      <c r="B274" s="205" t="s">
        <v>61</v>
      </c>
      <c r="C274" s="206"/>
      <c r="D274" s="100"/>
      <c r="E274" s="32">
        <f>IF(SUM(D277:D280,D282,D285,D288,D290,D292,D295,D297,D302)&gt;100,100,SUM(D277:D280,D282,D285,D288,D290,D292,D295,D297,D302))+D300</f>
        <v>0</v>
      </c>
      <c r="F274" s="95"/>
      <c r="G274" s="32">
        <v>105</v>
      </c>
      <c r="H274" s="89">
        <f>E274/100</f>
        <v>0</v>
      </c>
      <c r="I274" s="90">
        <v>0.1</v>
      </c>
      <c r="J274" s="204"/>
      <c r="K274" s="220"/>
      <c r="M274" s="107"/>
    </row>
    <row r="275" spans="1:13">
      <c r="A275" s="222"/>
      <c r="B275" s="104" t="s">
        <v>19</v>
      </c>
      <c r="C275" s="62" t="s">
        <v>38</v>
      </c>
      <c r="D275" s="158"/>
      <c r="E275" s="210"/>
      <c r="F275" s="164"/>
      <c r="G275" s="160"/>
      <c r="H275" s="203"/>
      <c r="I275" s="203"/>
      <c r="J275" s="204"/>
      <c r="K275" s="220"/>
      <c r="M275" s="107"/>
    </row>
    <row r="276" spans="1:13">
      <c r="A276" s="223"/>
      <c r="B276" s="104" t="s">
        <v>21</v>
      </c>
      <c r="C276" s="62" t="s">
        <v>97</v>
      </c>
      <c r="D276" s="158"/>
      <c r="E276" s="210"/>
      <c r="F276" s="164"/>
      <c r="G276" s="160"/>
      <c r="H276" s="204"/>
      <c r="I276" s="204"/>
      <c r="J276" s="204"/>
      <c r="K276" s="220"/>
      <c r="M276" s="107"/>
    </row>
    <row r="277" spans="1:13" ht="36">
      <c r="A277" s="223"/>
      <c r="B277" s="104"/>
      <c r="C277" s="63" t="s">
        <v>340</v>
      </c>
      <c r="D277" s="53">
        <f>IF(F277&gt;G277,G277,F277)</f>
        <v>0</v>
      </c>
      <c r="E277" s="210"/>
      <c r="F277" s="109"/>
      <c r="G277" s="60">
        <v>10</v>
      </c>
      <c r="H277" s="204"/>
      <c r="I277" s="204"/>
      <c r="J277" s="204"/>
      <c r="K277" s="220"/>
      <c r="M277" s="107"/>
    </row>
    <row r="278" spans="1:13">
      <c r="A278" s="223"/>
      <c r="B278" s="104"/>
      <c r="C278" s="63" t="s">
        <v>309</v>
      </c>
      <c r="D278" s="53">
        <f>IF(F278&gt;G278,G278,F278)</f>
        <v>0</v>
      </c>
      <c r="E278" s="210"/>
      <c r="F278" s="109"/>
      <c r="G278" s="60">
        <v>5</v>
      </c>
      <c r="H278" s="204"/>
      <c r="I278" s="204"/>
      <c r="J278" s="204"/>
      <c r="K278" s="220"/>
      <c r="M278" s="107"/>
    </row>
    <row r="279" spans="1:13">
      <c r="A279" s="223"/>
      <c r="B279" s="104"/>
      <c r="C279" s="63" t="s">
        <v>310</v>
      </c>
      <c r="D279" s="53">
        <f>IF(F279&gt;G279,G279,F279)</f>
        <v>0</v>
      </c>
      <c r="E279" s="210"/>
      <c r="F279" s="109"/>
      <c r="G279" s="60">
        <v>5</v>
      </c>
      <c r="H279" s="204"/>
      <c r="I279" s="204"/>
      <c r="J279" s="204"/>
      <c r="K279" s="220"/>
      <c r="M279" s="107"/>
    </row>
    <row r="280" spans="1:13">
      <c r="A280" s="223"/>
      <c r="B280" s="104"/>
      <c r="C280" s="63" t="s">
        <v>341</v>
      </c>
      <c r="D280" s="53">
        <f>IF(F280&gt;G280,G280,F280)</f>
        <v>0</v>
      </c>
      <c r="E280" s="210"/>
      <c r="F280" s="117"/>
      <c r="G280" s="60">
        <v>5</v>
      </c>
      <c r="H280" s="204"/>
      <c r="I280" s="204"/>
      <c r="J280" s="204"/>
      <c r="K280" s="220"/>
      <c r="M280" s="107"/>
    </row>
    <row r="281" spans="1:13">
      <c r="A281" s="223"/>
      <c r="B281" s="104" t="s">
        <v>22</v>
      </c>
      <c r="C281" s="62" t="s">
        <v>137</v>
      </c>
      <c r="D281" s="158"/>
      <c r="E281" s="210"/>
      <c r="F281" s="164"/>
      <c r="G281" s="160"/>
      <c r="H281" s="204"/>
      <c r="I281" s="204"/>
      <c r="J281" s="204"/>
      <c r="K281" s="220"/>
      <c r="M281" s="107"/>
    </row>
    <row r="282" spans="1:13" ht="36">
      <c r="A282" s="223"/>
      <c r="B282" s="104"/>
      <c r="C282" s="63" t="s">
        <v>216</v>
      </c>
      <c r="D282" s="53">
        <f>IF(F282&gt;G282,G282,F282)</f>
        <v>0</v>
      </c>
      <c r="E282" s="210"/>
      <c r="F282" s="109"/>
      <c r="G282" s="60">
        <v>15</v>
      </c>
      <c r="H282" s="204"/>
      <c r="I282" s="204"/>
      <c r="J282" s="204"/>
      <c r="K282" s="220"/>
      <c r="M282" s="107"/>
    </row>
    <row r="283" spans="1:13">
      <c r="A283" s="223"/>
      <c r="B283" s="104" t="s">
        <v>24</v>
      </c>
      <c r="C283" s="62" t="s">
        <v>39</v>
      </c>
      <c r="D283" s="158"/>
      <c r="E283" s="210"/>
      <c r="F283" s="164"/>
      <c r="G283" s="160"/>
      <c r="H283" s="204"/>
      <c r="I283" s="204"/>
      <c r="J283" s="204"/>
      <c r="K283" s="220"/>
      <c r="M283" s="107"/>
    </row>
    <row r="284" spans="1:13">
      <c r="A284" s="223"/>
      <c r="B284" s="104" t="s">
        <v>2</v>
      </c>
      <c r="C284" s="62" t="s">
        <v>98</v>
      </c>
      <c r="D284" s="158"/>
      <c r="E284" s="210"/>
      <c r="F284" s="164"/>
      <c r="G284" s="160"/>
      <c r="H284" s="204"/>
      <c r="I284" s="204"/>
      <c r="J284" s="204"/>
      <c r="K284" s="220"/>
      <c r="M284" s="107"/>
    </row>
    <row r="285" spans="1:13" ht="36">
      <c r="A285" s="223"/>
      <c r="B285" s="143"/>
      <c r="C285" s="63" t="s">
        <v>215</v>
      </c>
      <c r="D285" s="53">
        <f>IF(F285&gt;G285,G285,F285)</f>
        <v>0</v>
      </c>
      <c r="E285" s="210"/>
      <c r="F285" s="109"/>
      <c r="G285" s="60">
        <v>15</v>
      </c>
      <c r="H285" s="204"/>
      <c r="I285" s="204"/>
      <c r="J285" s="204"/>
      <c r="K285" s="220"/>
      <c r="M285" s="107"/>
    </row>
    <row r="286" spans="1:13">
      <c r="A286" s="223"/>
      <c r="B286" s="151" t="s">
        <v>28</v>
      </c>
      <c r="C286" s="62" t="s">
        <v>99</v>
      </c>
      <c r="D286" s="158"/>
      <c r="E286" s="210"/>
      <c r="F286" s="164"/>
      <c r="G286" s="160"/>
      <c r="H286" s="204"/>
      <c r="I286" s="204"/>
      <c r="J286" s="204"/>
      <c r="K286" s="220"/>
      <c r="M286" s="107"/>
    </row>
    <row r="287" spans="1:13">
      <c r="A287" s="223"/>
      <c r="B287" s="151" t="s">
        <v>42</v>
      </c>
      <c r="C287" s="62" t="s">
        <v>100</v>
      </c>
      <c r="D287" s="158"/>
      <c r="E287" s="210"/>
      <c r="F287" s="164"/>
      <c r="G287" s="160"/>
      <c r="H287" s="204"/>
      <c r="I287" s="204"/>
      <c r="J287" s="204"/>
      <c r="K287" s="220"/>
      <c r="M287" s="107"/>
    </row>
    <row r="288" spans="1:13" ht="84">
      <c r="A288" s="223"/>
      <c r="B288" s="103"/>
      <c r="C288" s="63" t="s">
        <v>322</v>
      </c>
      <c r="D288" s="53">
        <f>IF(F288&gt;G288,G288,F288)</f>
        <v>0</v>
      </c>
      <c r="E288" s="210"/>
      <c r="F288" s="109"/>
      <c r="G288" s="60">
        <v>15</v>
      </c>
      <c r="H288" s="204"/>
      <c r="I288" s="204"/>
      <c r="J288" s="204"/>
      <c r="K288" s="220"/>
      <c r="M288" s="107"/>
    </row>
    <row r="289" spans="1:13">
      <c r="A289" s="223"/>
      <c r="B289" s="104" t="s">
        <v>29</v>
      </c>
      <c r="C289" s="62" t="s">
        <v>101</v>
      </c>
      <c r="D289" s="158"/>
      <c r="E289" s="210"/>
      <c r="F289" s="164"/>
      <c r="G289" s="160"/>
      <c r="H289" s="204"/>
      <c r="I289" s="204"/>
      <c r="J289" s="204"/>
      <c r="K289" s="220"/>
      <c r="M289" s="107"/>
    </row>
    <row r="290" spans="1:13" ht="108">
      <c r="A290" s="223"/>
      <c r="B290" s="104"/>
      <c r="C290" s="63" t="s">
        <v>320</v>
      </c>
      <c r="D290" s="53">
        <f>IF(F290&gt;G290,G290,F290)</f>
        <v>0</v>
      </c>
      <c r="E290" s="210"/>
      <c r="F290" s="109"/>
      <c r="G290" s="60">
        <v>25</v>
      </c>
      <c r="H290" s="204"/>
      <c r="I290" s="204"/>
      <c r="J290" s="204"/>
      <c r="K290" s="220"/>
      <c r="M290" s="107"/>
    </row>
    <row r="291" spans="1:13">
      <c r="A291" s="223"/>
      <c r="B291" s="127" t="s">
        <v>30</v>
      </c>
      <c r="C291" s="62" t="s">
        <v>311</v>
      </c>
      <c r="D291" s="160"/>
      <c r="E291" s="210"/>
      <c r="F291" s="160"/>
      <c r="G291" s="160"/>
      <c r="H291" s="204"/>
      <c r="I291" s="204"/>
      <c r="J291" s="204"/>
      <c r="K291" s="220"/>
      <c r="M291" s="107"/>
    </row>
    <row r="292" spans="1:13">
      <c r="A292" s="223"/>
      <c r="B292" s="104"/>
      <c r="C292" s="63" t="s">
        <v>312</v>
      </c>
      <c r="D292" s="53">
        <f>IF(F292&gt;G292,G292,F292)</f>
        <v>0</v>
      </c>
      <c r="E292" s="210"/>
      <c r="F292" s="117"/>
      <c r="G292" s="60">
        <v>10</v>
      </c>
      <c r="H292" s="204"/>
      <c r="I292" s="204"/>
      <c r="J292" s="204"/>
      <c r="K292" s="220"/>
      <c r="M292" s="107"/>
    </row>
    <row r="293" spans="1:13">
      <c r="A293" s="223"/>
      <c r="B293" s="104" t="s">
        <v>31</v>
      </c>
      <c r="C293" s="62" t="s">
        <v>40</v>
      </c>
      <c r="D293" s="158"/>
      <c r="E293" s="210"/>
      <c r="F293" s="164"/>
      <c r="G293" s="160"/>
      <c r="H293" s="204"/>
      <c r="I293" s="204"/>
      <c r="J293" s="204"/>
      <c r="K293" s="220"/>
      <c r="M293" s="107"/>
    </row>
    <row r="294" spans="1:13">
      <c r="A294" s="223"/>
      <c r="B294" s="104" t="s">
        <v>43</v>
      </c>
      <c r="C294" s="62" t="s">
        <v>102</v>
      </c>
      <c r="D294" s="158"/>
      <c r="E294" s="210"/>
      <c r="F294" s="164"/>
      <c r="G294" s="160"/>
      <c r="H294" s="204"/>
      <c r="I294" s="204"/>
      <c r="J294" s="204"/>
      <c r="K294" s="220"/>
      <c r="M294" s="107"/>
    </row>
    <row r="295" spans="1:13" ht="36">
      <c r="A295" s="223"/>
      <c r="B295" s="104"/>
      <c r="C295" s="63" t="s">
        <v>214</v>
      </c>
      <c r="D295" s="53">
        <f>IF(F295&gt;G295,G295,F295)</f>
        <v>0</v>
      </c>
      <c r="E295" s="210"/>
      <c r="F295" s="109"/>
      <c r="G295" s="60">
        <v>15</v>
      </c>
      <c r="H295" s="204"/>
      <c r="I295" s="204"/>
      <c r="J295" s="204"/>
      <c r="K295" s="220"/>
      <c r="M295" s="107"/>
    </row>
    <row r="296" spans="1:13">
      <c r="A296" s="223"/>
      <c r="B296" s="104" t="s">
        <v>103</v>
      </c>
      <c r="C296" s="62" t="s">
        <v>104</v>
      </c>
      <c r="D296" s="158"/>
      <c r="E296" s="210"/>
      <c r="F296" s="164"/>
      <c r="G296" s="160"/>
      <c r="H296" s="204"/>
      <c r="I296" s="204"/>
      <c r="J296" s="204"/>
      <c r="K296" s="220"/>
      <c r="M296" s="107"/>
    </row>
    <row r="297" spans="1:13" ht="36">
      <c r="A297" s="223"/>
      <c r="B297" s="104"/>
      <c r="C297" s="63" t="s">
        <v>213</v>
      </c>
      <c r="D297" s="53">
        <f>IF(F297&gt;G297,G297,F297)</f>
        <v>0</v>
      </c>
      <c r="E297" s="210"/>
      <c r="F297" s="109"/>
      <c r="G297" s="60">
        <v>15</v>
      </c>
      <c r="H297" s="204"/>
      <c r="I297" s="204"/>
      <c r="J297" s="204"/>
      <c r="K297" s="220"/>
      <c r="M297" s="107"/>
    </row>
    <row r="298" spans="1:13">
      <c r="A298" s="223"/>
      <c r="B298" s="152" t="s">
        <v>32</v>
      </c>
      <c r="C298" s="64" t="s">
        <v>80</v>
      </c>
      <c r="D298" s="158"/>
      <c r="E298" s="210"/>
      <c r="F298" s="164"/>
      <c r="G298" s="160"/>
      <c r="H298" s="204"/>
      <c r="I298" s="204"/>
      <c r="J298" s="204"/>
      <c r="K298" s="220"/>
      <c r="M298" s="107"/>
    </row>
    <row r="299" spans="1:13">
      <c r="A299" s="223"/>
      <c r="B299" s="153" t="s">
        <v>44</v>
      </c>
      <c r="C299" s="64" t="s">
        <v>105</v>
      </c>
      <c r="D299" s="158"/>
      <c r="E299" s="210"/>
      <c r="F299" s="164"/>
      <c r="G299" s="160"/>
      <c r="H299" s="204"/>
      <c r="I299" s="204"/>
      <c r="J299" s="204"/>
      <c r="K299" s="220"/>
      <c r="M299" s="107"/>
    </row>
    <row r="300" spans="1:13" ht="36">
      <c r="A300" s="223"/>
      <c r="B300" s="104"/>
      <c r="C300" s="65" t="s">
        <v>212</v>
      </c>
      <c r="D300" s="53">
        <f>IF(F300&gt;G300,G300,F300)</f>
        <v>0</v>
      </c>
      <c r="E300" s="210"/>
      <c r="F300" s="109"/>
      <c r="G300" s="60">
        <v>5</v>
      </c>
      <c r="H300" s="204"/>
      <c r="I300" s="204"/>
      <c r="J300" s="204"/>
      <c r="K300" s="220"/>
      <c r="M300" s="107"/>
    </row>
    <row r="301" spans="1:13">
      <c r="A301" s="223"/>
      <c r="B301" s="149" t="s">
        <v>45</v>
      </c>
      <c r="C301" s="105" t="s">
        <v>276</v>
      </c>
      <c r="D301" s="158"/>
      <c r="E301" s="159"/>
      <c r="F301" s="164"/>
      <c r="G301" s="160"/>
      <c r="H301" s="204"/>
      <c r="I301" s="204"/>
      <c r="J301" s="204"/>
      <c r="K301" s="220"/>
      <c r="M301" s="107"/>
    </row>
    <row r="302" spans="1:13" ht="48">
      <c r="A302" s="223"/>
      <c r="B302" s="93"/>
      <c r="C302" s="99" t="s">
        <v>278</v>
      </c>
      <c r="D302" s="53">
        <f>IF(F302&gt;G302,G302,F302)</f>
        <v>0</v>
      </c>
      <c r="E302" s="159"/>
      <c r="F302" s="109"/>
      <c r="G302" s="60">
        <v>100</v>
      </c>
      <c r="H302" s="207"/>
      <c r="I302" s="207"/>
      <c r="J302" s="204"/>
      <c r="K302" s="220"/>
      <c r="M302" s="107"/>
    </row>
    <row r="303" spans="1:13" ht="15.75">
      <c r="A303" s="66" t="s">
        <v>342</v>
      </c>
      <c r="B303" s="205" t="s">
        <v>9</v>
      </c>
      <c r="C303" s="206"/>
      <c r="D303" s="100"/>
      <c r="E303" s="32">
        <f>IF(SUM(D306,D309:D314,D316,D319:D320,D322:D323,D332,D335:D336,D341,IF(SUM(D327,D328,D330)&gt;15,15,SUM(D327,D328,D330)))&gt;100,100,SUM(D306,D309:D314,D316,D319:D320,D322:D323,D332,D335:D336,D341,IF(SUM(D327,D328,D330)&gt;15,15,SUM(D327,D328,D330))))+D339</f>
        <v>0</v>
      </c>
      <c r="F303" s="95"/>
      <c r="G303" s="32">
        <v>110</v>
      </c>
      <c r="H303" s="89">
        <f>E303/100</f>
        <v>0</v>
      </c>
      <c r="I303" s="90">
        <v>0.1</v>
      </c>
      <c r="J303" s="204"/>
      <c r="K303" s="220"/>
      <c r="M303" s="107"/>
    </row>
    <row r="304" spans="1:13">
      <c r="A304" s="211"/>
      <c r="B304" s="44">
        <v>1</v>
      </c>
      <c r="C304" s="62" t="s">
        <v>10</v>
      </c>
      <c r="D304" s="160"/>
      <c r="E304" s="211"/>
      <c r="F304" s="46"/>
      <c r="G304" s="160"/>
      <c r="H304" s="211"/>
      <c r="I304" s="211"/>
      <c r="J304" s="204"/>
      <c r="K304" s="220"/>
      <c r="M304" s="107"/>
    </row>
    <row r="305" spans="1:13">
      <c r="A305" s="211"/>
      <c r="B305" s="44" t="s">
        <v>77</v>
      </c>
      <c r="C305" s="62" t="s">
        <v>93</v>
      </c>
      <c r="D305" s="160"/>
      <c r="E305" s="211"/>
      <c r="F305" s="46"/>
      <c r="G305" s="160"/>
      <c r="H305" s="211"/>
      <c r="I305" s="211"/>
      <c r="J305" s="204"/>
      <c r="K305" s="220"/>
      <c r="M305" s="107"/>
    </row>
    <row r="306" spans="1:13">
      <c r="A306" s="211"/>
      <c r="B306" s="51"/>
      <c r="C306" s="63" t="s">
        <v>224</v>
      </c>
      <c r="D306" s="53">
        <f>IF(F306&gt;G306,G306,F306)</f>
        <v>0</v>
      </c>
      <c r="E306" s="211"/>
      <c r="F306" s="109"/>
      <c r="G306" s="43">
        <v>5</v>
      </c>
      <c r="H306" s="211"/>
      <c r="I306" s="211"/>
      <c r="J306" s="204"/>
      <c r="K306" s="220"/>
      <c r="M306" s="107"/>
    </row>
    <row r="307" spans="1:13">
      <c r="A307" s="211"/>
      <c r="B307" s="44">
        <v>2</v>
      </c>
      <c r="C307" s="62" t="s">
        <v>11</v>
      </c>
      <c r="D307" s="160"/>
      <c r="E307" s="211"/>
      <c r="F307" s="46"/>
      <c r="G307" s="160"/>
      <c r="H307" s="211"/>
      <c r="I307" s="211"/>
      <c r="J307" s="204"/>
      <c r="K307" s="220"/>
      <c r="M307" s="107"/>
    </row>
    <row r="308" spans="1:13">
      <c r="A308" s="211"/>
      <c r="B308" s="44" t="s">
        <v>41</v>
      </c>
      <c r="C308" s="101" t="s">
        <v>12</v>
      </c>
      <c r="D308" s="160"/>
      <c r="E308" s="211"/>
      <c r="F308" s="46"/>
      <c r="G308" s="160"/>
      <c r="H308" s="211"/>
      <c r="I308" s="211"/>
      <c r="J308" s="204"/>
      <c r="K308" s="220"/>
      <c r="M308" s="107"/>
    </row>
    <row r="309" spans="1:13">
      <c r="A309" s="211"/>
      <c r="B309" s="44"/>
      <c r="C309" s="63" t="s">
        <v>225</v>
      </c>
      <c r="D309" s="53">
        <f t="shared" ref="D309:D314" si="3">IF(F309&gt;G309,G309,F309)</f>
        <v>0</v>
      </c>
      <c r="E309" s="211"/>
      <c r="F309" s="109"/>
      <c r="G309" s="43">
        <v>5</v>
      </c>
      <c r="H309" s="211"/>
      <c r="I309" s="211"/>
      <c r="J309" s="204"/>
      <c r="K309" s="220"/>
      <c r="M309" s="107"/>
    </row>
    <row r="310" spans="1:13">
      <c r="A310" s="211"/>
      <c r="B310" s="44"/>
      <c r="C310" s="63" t="s">
        <v>226</v>
      </c>
      <c r="D310" s="53">
        <f t="shared" si="3"/>
        <v>0</v>
      </c>
      <c r="E310" s="211"/>
      <c r="F310" s="109"/>
      <c r="G310" s="43">
        <v>5</v>
      </c>
      <c r="H310" s="211"/>
      <c r="I310" s="211"/>
      <c r="J310" s="204"/>
      <c r="K310" s="220"/>
      <c r="M310" s="107"/>
    </row>
    <row r="311" spans="1:13">
      <c r="A311" s="211"/>
      <c r="B311" s="44"/>
      <c r="C311" s="63" t="s">
        <v>227</v>
      </c>
      <c r="D311" s="53">
        <f t="shared" si="3"/>
        <v>0</v>
      </c>
      <c r="E311" s="211"/>
      <c r="F311" s="109"/>
      <c r="G311" s="43">
        <v>5</v>
      </c>
      <c r="H311" s="211"/>
      <c r="I311" s="211"/>
      <c r="J311" s="204"/>
      <c r="K311" s="220"/>
      <c r="M311" s="107"/>
    </row>
    <row r="312" spans="1:13">
      <c r="A312" s="211"/>
      <c r="B312" s="44"/>
      <c r="C312" s="63" t="s">
        <v>228</v>
      </c>
      <c r="D312" s="53">
        <f t="shared" si="3"/>
        <v>0</v>
      </c>
      <c r="E312" s="211"/>
      <c r="F312" s="109"/>
      <c r="G312" s="43">
        <v>5</v>
      </c>
      <c r="H312" s="211"/>
      <c r="I312" s="211"/>
      <c r="J312" s="204"/>
      <c r="K312" s="220"/>
      <c r="M312" s="107"/>
    </row>
    <row r="313" spans="1:13">
      <c r="A313" s="211"/>
      <c r="B313" s="44"/>
      <c r="C313" s="63" t="s">
        <v>229</v>
      </c>
      <c r="D313" s="53">
        <f t="shared" si="3"/>
        <v>0</v>
      </c>
      <c r="E313" s="211"/>
      <c r="F313" s="109"/>
      <c r="G313" s="43">
        <v>5</v>
      </c>
      <c r="H313" s="211"/>
      <c r="I313" s="211"/>
      <c r="J313" s="204"/>
      <c r="K313" s="220"/>
      <c r="M313" s="107"/>
    </row>
    <row r="314" spans="1:13">
      <c r="A314" s="211"/>
      <c r="B314" s="44"/>
      <c r="C314" s="63" t="s">
        <v>223</v>
      </c>
      <c r="D314" s="53">
        <f t="shared" si="3"/>
        <v>0</v>
      </c>
      <c r="E314" s="211"/>
      <c r="F314" s="109"/>
      <c r="G314" s="43">
        <v>10</v>
      </c>
      <c r="H314" s="211"/>
      <c r="I314" s="211"/>
      <c r="J314" s="204"/>
      <c r="K314" s="220"/>
      <c r="M314" s="107"/>
    </row>
    <row r="315" spans="1:13">
      <c r="A315" s="211"/>
      <c r="B315" s="44" t="s">
        <v>26</v>
      </c>
      <c r="C315" s="62" t="s">
        <v>94</v>
      </c>
      <c r="D315" s="160"/>
      <c r="E315" s="211"/>
      <c r="F315" s="46"/>
      <c r="G315" s="160"/>
      <c r="H315" s="211"/>
      <c r="I315" s="211"/>
      <c r="J315" s="204"/>
      <c r="K315" s="220"/>
      <c r="M315" s="107"/>
    </row>
    <row r="316" spans="1:13">
      <c r="A316" s="211"/>
      <c r="B316" s="54"/>
      <c r="C316" s="63" t="s">
        <v>230</v>
      </c>
      <c r="D316" s="53">
        <f>IF(F316&gt;G316,G316,F316)</f>
        <v>0</v>
      </c>
      <c r="E316" s="211"/>
      <c r="F316" s="109"/>
      <c r="G316" s="43">
        <v>5</v>
      </c>
      <c r="H316" s="211"/>
      <c r="I316" s="211"/>
      <c r="J316" s="204"/>
      <c r="K316" s="220"/>
      <c r="M316" s="107"/>
    </row>
    <row r="317" spans="1:13">
      <c r="A317" s="211"/>
      <c r="B317" s="44">
        <v>3</v>
      </c>
      <c r="C317" s="62" t="s">
        <v>13</v>
      </c>
      <c r="D317" s="160"/>
      <c r="E317" s="211"/>
      <c r="F317" s="46"/>
      <c r="G317" s="160"/>
      <c r="H317" s="211"/>
      <c r="I317" s="211"/>
      <c r="J317" s="204"/>
      <c r="K317" s="220"/>
      <c r="M317" s="107"/>
    </row>
    <row r="318" spans="1:13">
      <c r="A318" s="211"/>
      <c r="B318" s="154" t="s">
        <v>3</v>
      </c>
      <c r="C318" s="101" t="s">
        <v>14</v>
      </c>
      <c r="D318" s="160"/>
      <c r="E318" s="211"/>
      <c r="F318" s="46"/>
      <c r="G318" s="160"/>
      <c r="H318" s="211"/>
      <c r="I318" s="211"/>
      <c r="J318" s="204"/>
      <c r="K318" s="220"/>
      <c r="M318" s="107"/>
    </row>
    <row r="319" spans="1:13">
      <c r="A319" s="211"/>
      <c r="B319" s="154"/>
      <c r="C319" s="63" t="s">
        <v>222</v>
      </c>
      <c r="D319" s="53">
        <f>IF(F319&gt;G319,G319,F319)</f>
        <v>0</v>
      </c>
      <c r="E319" s="211"/>
      <c r="F319" s="109"/>
      <c r="G319" s="43">
        <v>10</v>
      </c>
      <c r="H319" s="211"/>
      <c r="I319" s="211"/>
      <c r="J319" s="204"/>
      <c r="K319" s="220"/>
      <c r="M319" s="107"/>
    </row>
    <row r="320" spans="1:13">
      <c r="A320" s="211"/>
      <c r="B320" s="154"/>
      <c r="C320" s="63" t="s">
        <v>221</v>
      </c>
      <c r="D320" s="53">
        <f>IF(F320&gt;G320,G320,F320)</f>
        <v>0</v>
      </c>
      <c r="E320" s="211"/>
      <c r="F320" s="109"/>
      <c r="G320" s="43">
        <v>10</v>
      </c>
      <c r="H320" s="211"/>
      <c r="I320" s="211"/>
      <c r="J320" s="204"/>
      <c r="K320" s="220"/>
      <c r="M320" s="107"/>
    </row>
    <row r="321" spans="1:13">
      <c r="A321" s="211"/>
      <c r="B321" s="154" t="s">
        <v>29</v>
      </c>
      <c r="C321" s="62" t="s">
        <v>15</v>
      </c>
      <c r="D321" s="160"/>
      <c r="E321" s="211"/>
      <c r="F321" s="46"/>
      <c r="G321" s="160"/>
      <c r="H321" s="211"/>
      <c r="I321" s="211"/>
      <c r="J321" s="204"/>
      <c r="K321" s="220"/>
      <c r="M321" s="107"/>
    </row>
    <row r="322" spans="1:13">
      <c r="A322" s="211"/>
      <c r="B322" s="154"/>
      <c r="C322" s="63" t="s">
        <v>217</v>
      </c>
      <c r="D322" s="53">
        <f>IF(F322&gt;G322,G322,F322)</f>
        <v>0</v>
      </c>
      <c r="E322" s="211"/>
      <c r="F322" s="109"/>
      <c r="G322" s="43">
        <v>15</v>
      </c>
      <c r="H322" s="211"/>
      <c r="I322" s="211"/>
      <c r="J322" s="204"/>
      <c r="K322" s="220"/>
      <c r="M322" s="107"/>
    </row>
    <row r="323" spans="1:13" ht="24">
      <c r="A323" s="211"/>
      <c r="B323" s="154"/>
      <c r="C323" s="63" t="s">
        <v>231</v>
      </c>
      <c r="D323" s="53">
        <f>IF(F323&gt;G323,G323,F323)</f>
        <v>0</v>
      </c>
      <c r="E323" s="211"/>
      <c r="F323" s="109"/>
      <c r="G323" s="43">
        <v>5</v>
      </c>
      <c r="H323" s="211"/>
      <c r="I323" s="211"/>
      <c r="J323" s="204"/>
      <c r="K323" s="220"/>
      <c r="M323" s="107"/>
    </row>
    <row r="324" spans="1:13">
      <c r="A324" s="211"/>
      <c r="B324" s="154" t="s">
        <v>31</v>
      </c>
      <c r="C324" s="62" t="s">
        <v>16</v>
      </c>
      <c r="D324" s="160"/>
      <c r="E324" s="211"/>
      <c r="F324" s="46"/>
      <c r="G324" s="160"/>
      <c r="H324" s="211"/>
      <c r="I324" s="211"/>
      <c r="J324" s="204"/>
      <c r="K324" s="220"/>
      <c r="M324" s="107"/>
    </row>
    <row r="325" spans="1:13">
      <c r="A325" s="211"/>
      <c r="B325" s="154" t="s">
        <v>43</v>
      </c>
      <c r="C325" s="62" t="s">
        <v>313</v>
      </c>
      <c r="D325" s="160"/>
      <c r="E325" s="211"/>
      <c r="F325" s="46"/>
      <c r="G325" s="160"/>
      <c r="H325" s="211"/>
      <c r="I325" s="211"/>
      <c r="J325" s="204"/>
      <c r="K325" s="220"/>
      <c r="M325" s="107"/>
    </row>
    <row r="326" spans="1:13">
      <c r="A326" s="211"/>
      <c r="B326" s="154"/>
      <c r="C326" s="63" t="s">
        <v>315</v>
      </c>
      <c r="D326" s="160"/>
      <c r="E326" s="211"/>
      <c r="F326" s="46"/>
      <c r="G326" s="160"/>
      <c r="H326" s="211"/>
      <c r="I326" s="211"/>
      <c r="J326" s="204"/>
      <c r="K326" s="220"/>
      <c r="M326" s="107"/>
    </row>
    <row r="327" spans="1:13" ht="24">
      <c r="A327" s="211"/>
      <c r="B327" s="154"/>
      <c r="C327" s="63" t="s">
        <v>316</v>
      </c>
      <c r="D327" s="53">
        <f>IF(F327&gt;G327,G327,F327)</f>
        <v>0</v>
      </c>
      <c r="E327" s="211"/>
      <c r="F327" s="109"/>
      <c r="G327" s="43">
        <v>5</v>
      </c>
      <c r="H327" s="211"/>
      <c r="I327" s="211"/>
      <c r="J327" s="204"/>
      <c r="K327" s="220"/>
      <c r="M327" s="107"/>
    </row>
    <row r="328" spans="1:13">
      <c r="A328" s="211"/>
      <c r="B328" s="154"/>
      <c r="C328" s="63" t="s">
        <v>314</v>
      </c>
      <c r="D328" s="53">
        <f>IF(F328&gt;G328,G328,F328)</f>
        <v>0</v>
      </c>
      <c r="E328" s="211"/>
      <c r="F328" s="109"/>
      <c r="G328" s="43">
        <v>10</v>
      </c>
      <c r="H328" s="211"/>
      <c r="I328" s="211"/>
      <c r="J328" s="204"/>
      <c r="K328" s="220"/>
      <c r="M328" s="107"/>
    </row>
    <row r="329" spans="1:13">
      <c r="A329" s="211"/>
      <c r="B329" s="154"/>
      <c r="C329" s="63" t="s">
        <v>317</v>
      </c>
      <c r="D329" s="160"/>
      <c r="E329" s="211"/>
      <c r="F329" s="160"/>
      <c r="G329" s="160"/>
      <c r="H329" s="211"/>
      <c r="I329" s="211"/>
      <c r="J329" s="204"/>
      <c r="K329" s="220"/>
      <c r="M329" s="107"/>
    </row>
    <row r="330" spans="1:13" ht="72">
      <c r="A330" s="211"/>
      <c r="B330" s="154"/>
      <c r="C330" s="63" t="s">
        <v>318</v>
      </c>
      <c r="D330" s="53">
        <f>IF(F330&gt;G330,G330,F330)</f>
        <v>0</v>
      </c>
      <c r="E330" s="211"/>
      <c r="F330" s="109"/>
      <c r="G330" s="43">
        <v>15</v>
      </c>
      <c r="H330" s="211"/>
      <c r="I330" s="211"/>
      <c r="J330" s="204"/>
      <c r="K330" s="220"/>
      <c r="M330" s="107"/>
    </row>
    <row r="331" spans="1:13">
      <c r="A331" s="211"/>
      <c r="B331" s="154" t="s">
        <v>303</v>
      </c>
      <c r="C331" s="62" t="s">
        <v>95</v>
      </c>
      <c r="D331" s="160"/>
      <c r="E331" s="211"/>
      <c r="F331" s="46"/>
      <c r="G331" s="160"/>
      <c r="H331" s="211"/>
      <c r="I331" s="211"/>
      <c r="J331" s="204"/>
      <c r="K331" s="220"/>
      <c r="M331" s="107"/>
    </row>
    <row r="332" spans="1:13" ht="24">
      <c r="A332" s="211"/>
      <c r="B332" s="154"/>
      <c r="C332" s="63" t="s">
        <v>232</v>
      </c>
      <c r="D332" s="53">
        <f>IF(F332&gt;G332,G332,F332)</f>
        <v>0</v>
      </c>
      <c r="E332" s="211"/>
      <c r="F332" s="109"/>
      <c r="G332" s="43">
        <v>5</v>
      </c>
      <c r="H332" s="211"/>
      <c r="I332" s="211"/>
      <c r="J332" s="204"/>
      <c r="K332" s="220"/>
      <c r="M332" s="107"/>
    </row>
    <row r="333" spans="1:13">
      <c r="A333" s="211"/>
      <c r="B333" s="154" t="s">
        <v>32</v>
      </c>
      <c r="C333" s="62" t="s">
        <v>17</v>
      </c>
      <c r="D333" s="160"/>
      <c r="E333" s="211"/>
      <c r="F333" s="46"/>
      <c r="G333" s="160"/>
      <c r="H333" s="211"/>
      <c r="I333" s="211"/>
      <c r="J333" s="204"/>
      <c r="K333" s="220"/>
      <c r="M333" s="107"/>
    </row>
    <row r="334" spans="1:13">
      <c r="A334" s="211"/>
      <c r="B334" s="154" t="s">
        <v>44</v>
      </c>
      <c r="C334" s="62" t="s">
        <v>18</v>
      </c>
      <c r="D334" s="160"/>
      <c r="E334" s="211"/>
      <c r="F334" s="46"/>
      <c r="G334" s="160"/>
      <c r="H334" s="211"/>
      <c r="I334" s="211"/>
      <c r="J334" s="204"/>
      <c r="K334" s="220"/>
      <c r="M334" s="107"/>
    </row>
    <row r="335" spans="1:13" ht="24">
      <c r="A335" s="211"/>
      <c r="B335" s="134"/>
      <c r="C335" s="63" t="s">
        <v>218</v>
      </c>
      <c r="D335" s="53">
        <f>IF(F335&gt;G335,G335,F335)</f>
        <v>0</v>
      </c>
      <c r="E335" s="211"/>
      <c r="F335" s="109"/>
      <c r="G335" s="43">
        <v>10</v>
      </c>
      <c r="H335" s="211"/>
      <c r="I335" s="211"/>
      <c r="J335" s="204"/>
      <c r="K335" s="220"/>
      <c r="M335" s="107"/>
    </row>
    <row r="336" spans="1:13">
      <c r="A336" s="211"/>
      <c r="B336" s="134"/>
      <c r="C336" s="63" t="s">
        <v>219</v>
      </c>
      <c r="D336" s="53">
        <f>IF(F336&gt;G336,G336,F336)</f>
        <v>0</v>
      </c>
      <c r="E336" s="211"/>
      <c r="F336" s="109"/>
      <c r="G336" s="43">
        <v>10</v>
      </c>
      <c r="H336" s="211"/>
      <c r="I336" s="211"/>
      <c r="J336" s="204"/>
      <c r="K336" s="220"/>
      <c r="M336" s="107"/>
    </row>
    <row r="337" spans="1:13">
      <c r="A337" s="211"/>
      <c r="B337" s="132" t="s">
        <v>45</v>
      </c>
      <c r="C337" s="64" t="s">
        <v>80</v>
      </c>
      <c r="D337" s="160"/>
      <c r="E337" s="211"/>
      <c r="F337" s="46"/>
      <c r="G337" s="160"/>
      <c r="H337" s="211"/>
      <c r="I337" s="211"/>
      <c r="J337" s="204"/>
      <c r="K337" s="220"/>
      <c r="M337" s="107"/>
    </row>
    <row r="338" spans="1:13">
      <c r="A338" s="211"/>
      <c r="B338" s="132" t="s">
        <v>46</v>
      </c>
      <c r="C338" s="64" t="s">
        <v>96</v>
      </c>
      <c r="D338" s="160"/>
      <c r="E338" s="211"/>
      <c r="F338" s="46"/>
      <c r="G338" s="160"/>
      <c r="H338" s="211"/>
      <c r="I338" s="211"/>
      <c r="J338" s="204"/>
      <c r="K338" s="220"/>
      <c r="M338" s="107"/>
    </row>
    <row r="339" spans="1:13" ht="24">
      <c r="A339" s="211"/>
      <c r="B339" s="132"/>
      <c r="C339" s="106" t="s">
        <v>220</v>
      </c>
      <c r="D339" s="53">
        <f>IF(F339&gt;G339,G339,F339)</f>
        <v>0</v>
      </c>
      <c r="E339" s="211"/>
      <c r="F339" s="109"/>
      <c r="G339" s="43">
        <v>10</v>
      </c>
      <c r="H339" s="211"/>
      <c r="I339" s="211"/>
      <c r="J339" s="204"/>
      <c r="K339" s="220"/>
      <c r="M339" s="107"/>
    </row>
    <row r="340" spans="1:13">
      <c r="A340" s="211"/>
      <c r="B340" s="93" t="s">
        <v>48</v>
      </c>
      <c r="C340" s="105" t="s">
        <v>276</v>
      </c>
      <c r="D340" s="160"/>
      <c r="E340" s="211"/>
      <c r="F340" s="46"/>
      <c r="G340" s="160"/>
      <c r="H340" s="211"/>
      <c r="I340" s="211"/>
      <c r="J340" s="204"/>
      <c r="K340" s="220"/>
      <c r="M340" s="107"/>
    </row>
    <row r="341" spans="1:13" ht="72">
      <c r="A341" s="211"/>
      <c r="B341" s="91"/>
      <c r="C341" s="97" t="s">
        <v>279</v>
      </c>
      <c r="D341" s="53">
        <f>IF(F341&gt;G341,G341,F341)</f>
        <v>0</v>
      </c>
      <c r="E341" s="211"/>
      <c r="F341" s="108"/>
      <c r="G341" s="60">
        <v>100</v>
      </c>
      <c r="H341" s="211"/>
      <c r="I341" s="211"/>
      <c r="J341" s="207"/>
      <c r="K341" s="221"/>
      <c r="M341" s="107"/>
    </row>
  </sheetData>
  <sheetProtection algorithmName="SHA-512" hashValue="TtZqJW2nBnVTdj0H8USH3tJrQQH1+3qh13R4kaKM0VrXwMFCHR5p+fHAQg1nrsVVmIfK6eAamx3qcthfgzoWPg==" saltValue="w7X16EGTEloJiJIxxUgyZQ==" spinCount="100000" sheet="1" objects="1" scenarios="1"/>
  <mergeCells count="64">
    <mergeCell ref="A304:A341"/>
    <mergeCell ref="A2:B2"/>
    <mergeCell ref="A3:B3"/>
    <mergeCell ref="A4:B4"/>
    <mergeCell ref="B8:B9"/>
    <mergeCell ref="A275:A302"/>
    <mergeCell ref="J8:J9"/>
    <mergeCell ref="K8:K9"/>
    <mergeCell ref="C8:C9"/>
    <mergeCell ref="E8:G8"/>
    <mergeCell ref="K11:K341"/>
    <mergeCell ref="E304:E341"/>
    <mergeCell ref="H304:H341"/>
    <mergeCell ref="I304:I341"/>
    <mergeCell ref="H275:H302"/>
    <mergeCell ref="I275:I302"/>
    <mergeCell ref="J243:J341"/>
    <mergeCell ref="H243:H273"/>
    <mergeCell ref="I243:I273"/>
    <mergeCell ref="E275:E300"/>
    <mergeCell ref="B303:C303"/>
    <mergeCell ref="E191:E239"/>
    <mergeCell ref="H191:H239"/>
    <mergeCell ref="I191:I239"/>
    <mergeCell ref="B274:C274"/>
    <mergeCell ref="B242:C242"/>
    <mergeCell ref="A243:A273"/>
    <mergeCell ref="E243:E273"/>
    <mergeCell ref="J11:J105"/>
    <mergeCell ref="I11:I47"/>
    <mergeCell ref="H11:H47"/>
    <mergeCell ref="E11:E47"/>
    <mergeCell ref="J107:J239"/>
    <mergeCell ref="E107:E138"/>
    <mergeCell ref="H107:H138"/>
    <mergeCell ref="I107:I138"/>
    <mergeCell ref="H140:H189"/>
    <mergeCell ref="I140:I189"/>
    <mergeCell ref="E140:E189"/>
    <mergeCell ref="H49:H76"/>
    <mergeCell ref="I49:I76"/>
    <mergeCell ref="E49:E76"/>
    <mergeCell ref="A191:A239"/>
    <mergeCell ref="B139:C139"/>
    <mergeCell ref="B190:C190"/>
    <mergeCell ref="B106:C106"/>
    <mergeCell ref="A78:A105"/>
    <mergeCell ref="A107:A138"/>
    <mergeCell ref="A5:B5"/>
    <mergeCell ref="M2:M5"/>
    <mergeCell ref="A11:A47"/>
    <mergeCell ref="A140:A189"/>
    <mergeCell ref="A49:A76"/>
    <mergeCell ref="H78:H105"/>
    <mergeCell ref="I78:I105"/>
    <mergeCell ref="E78:E105"/>
    <mergeCell ref="B10:C10"/>
    <mergeCell ref="B48:C48"/>
    <mergeCell ref="B77:C77"/>
    <mergeCell ref="M8:M9"/>
    <mergeCell ref="A8:A9"/>
    <mergeCell ref="E7:F7"/>
    <mergeCell ref="H8:H9"/>
    <mergeCell ref="I8:I9"/>
  </mergeCells>
  <phoneticPr fontId="12"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Deckblatt</vt:lpstr>
      <vt:lpstr>Auditorenangaben GIB20</vt:lpstr>
      <vt:lpstr>Deckblatt!Druckbereich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2023-06-15T11:08:39Z</dcterms:modified>
</cp:coreProperties>
</file>